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/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18870" windowHeight="9540"/>
  </bookViews>
  <sheets>
    <sheet name="Rekapitulace stavby" sheetId="1" r:id="rId1"/>
    <sheet name="SO 01 - Způsobilé vedlejš..." sheetId="2" r:id="rId2"/>
    <sheet name="SO 02 - Způsobilé hlavní ..." sheetId="3" r:id="rId3"/>
    <sheet name="SO 03 - Nezpůsobilé náklady" sheetId="4" r:id="rId4"/>
    <sheet name="Pokyny pro vyplnění" sheetId="5" r:id="rId5"/>
  </sheets>
  <definedNames>
    <definedName name="_xlnm._FilterDatabase" localSheetId="1" hidden="1">'SO 01 - Způsobilé vedlejš...'!$C$82:$K$124</definedName>
    <definedName name="_xlnm._FilterDatabase" localSheetId="2" hidden="1">'SO 02 - Způsobilé hlavní ...'!$C$93:$K$291</definedName>
    <definedName name="_xlnm._FilterDatabase" localSheetId="3" hidden="1">'SO 03 - Nezpůsobilé náklady'!$C$86:$K$150</definedName>
    <definedName name="_xlnm.Print_Titles" localSheetId="0">'Rekapitulace stavby'!$49:$49</definedName>
    <definedName name="_xlnm.Print_Titles" localSheetId="1">'SO 01 - Způsobilé vedlejš...'!$82:$82</definedName>
    <definedName name="_xlnm.Print_Titles" localSheetId="2">'SO 02 - Způsobilé hlavní ...'!$93:$93</definedName>
    <definedName name="_xlnm.Print_Titles" localSheetId="3">'SO 03 - Nezpůsobilé náklady'!$86:$86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  <definedName name="_xlnm.Print_Area" localSheetId="1">'SO 01 - Způsobilé vedlejš...'!$C$4:$J$36,'SO 01 - Způsobilé vedlejš...'!$C$42:$J$64,'SO 01 - Způsobilé vedlejš...'!$C$70:$K$124</definedName>
    <definedName name="_xlnm.Print_Area" localSheetId="2">'SO 02 - Způsobilé hlavní ...'!$C$4:$J$36,'SO 02 - Způsobilé hlavní ...'!$C$42:$J$75,'SO 02 - Způsobilé hlavní ...'!$C$81:$K$291</definedName>
    <definedName name="_xlnm.Print_Area" localSheetId="3">'SO 03 - Nezpůsobilé náklady'!$C$4:$J$36,'SO 03 - Nezpůsobilé náklady'!$C$42:$J$68,'SO 03 - Nezpůsobilé náklady'!$C$74:$K$150</definedName>
  </definedNames>
  <calcPr calcId="171027"/>
</workbook>
</file>

<file path=xl/calcChain.xml><?xml version="1.0" encoding="utf-8"?>
<calcChain xmlns="http://schemas.openxmlformats.org/spreadsheetml/2006/main">
  <c r="R147" i="4" l="1"/>
  <c r="P125" i="4"/>
  <c r="T121" i="4"/>
  <c r="R89" i="4"/>
  <c r="AY54" i="1"/>
  <c r="AX54" i="1"/>
  <c r="BI150" i="4"/>
  <c r="BH150" i="4"/>
  <c r="BG150" i="4"/>
  <c r="BE150" i="4"/>
  <c r="T150" i="4"/>
  <c r="T149" i="4" s="1"/>
  <c r="R150" i="4"/>
  <c r="R149" i="4" s="1"/>
  <c r="P150" i="4"/>
  <c r="P149" i="4" s="1"/>
  <c r="BK150" i="4"/>
  <c r="BK149" i="4" s="1"/>
  <c r="J149" i="4" s="1"/>
  <c r="J67" i="4" s="1"/>
  <c r="J150" i="4"/>
  <c r="BF150" i="4" s="1"/>
  <c r="BI148" i="4"/>
  <c r="BH148" i="4"/>
  <c r="BG148" i="4"/>
  <c r="BF148" i="4"/>
  <c r="BE148" i="4"/>
  <c r="T148" i="4"/>
  <c r="T147" i="4" s="1"/>
  <c r="R148" i="4"/>
  <c r="P148" i="4"/>
  <c r="P147" i="4" s="1"/>
  <c r="BK148" i="4"/>
  <c r="BK147" i="4" s="1"/>
  <c r="J147" i="4" s="1"/>
  <c r="J66" i="4" s="1"/>
  <c r="J148" i="4"/>
  <c r="BI146" i="4"/>
  <c r="BH146" i="4"/>
  <c r="BG146" i="4"/>
  <c r="BF146" i="4"/>
  <c r="BE146" i="4"/>
  <c r="T146" i="4"/>
  <c r="R146" i="4"/>
  <c r="P146" i="4"/>
  <c r="BK146" i="4"/>
  <c r="BK144" i="4" s="1"/>
  <c r="J144" i="4" s="1"/>
  <c r="J65" i="4" s="1"/>
  <c r="J146" i="4"/>
  <c r="BI145" i="4"/>
  <c r="BH145" i="4"/>
  <c r="BG145" i="4"/>
  <c r="BE145" i="4"/>
  <c r="T145" i="4"/>
  <c r="T144" i="4" s="1"/>
  <c r="R145" i="4"/>
  <c r="R144" i="4" s="1"/>
  <c r="P145" i="4"/>
  <c r="P144" i="4" s="1"/>
  <c r="BK145" i="4"/>
  <c r="J145" i="4"/>
  <c r="BF145" i="4" s="1"/>
  <c r="BI137" i="4"/>
  <c r="BH137" i="4"/>
  <c r="BG137" i="4"/>
  <c r="BF137" i="4"/>
  <c r="BE137" i="4"/>
  <c r="T137" i="4"/>
  <c r="T136" i="4" s="1"/>
  <c r="R137" i="4"/>
  <c r="R136" i="4" s="1"/>
  <c r="P137" i="4"/>
  <c r="P136" i="4" s="1"/>
  <c r="BK137" i="4"/>
  <c r="BK136" i="4" s="1"/>
  <c r="J136" i="4" s="1"/>
  <c r="J64" i="4" s="1"/>
  <c r="J137" i="4"/>
  <c r="BI135" i="4"/>
  <c r="BH135" i="4"/>
  <c r="BG135" i="4"/>
  <c r="BF135" i="4"/>
  <c r="BE135" i="4"/>
  <c r="T135" i="4"/>
  <c r="R135" i="4"/>
  <c r="P135" i="4"/>
  <c r="BK135" i="4"/>
  <c r="J135" i="4"/>
  <c r="BI134" i="4"/>
  <c r="BH134" i="4"/>
  <c r="BG134" i="4"/>
  <c r="BE134" i="4"/>
  <c r="T134" i="4"/>
  <c r="R134" i="4"/>
  <c r="P134" i="4"/>
  <c r="BK134" i="4"/>
  <c r="J134" i="4"/>
  <c r="BF134" i="4" s="1"/>
  <c r="BI133" i="4"/>
  <c r="BH133" i="4"/>
  <c r="BG133" i="4"/>
  <c r="BE133" i="4"/>
  <c r="T133" i="4"/>
  <c r="R133" i="4"/>
  <c r="P133" i="4"/>
  <c r="BK133" i="4"/>
  <c r="J133" i="4"/>
  <c r="BF133" i="4" s="1"/>
  <c r="BI132" i="4"/>
  <c r="BH132" i="4"/>
  <c r="BG132" i="4"/>
  <c r="BF132" i="4"/>
  <c r="BE132" i="4"/>
  <c r="T132" i="4"/>
  <c r="R132" i="4"/>
  <c r="P132" i="4"/>
  <c r="BK132" i="4"/>
  <c r="J132" i="4"/>
  <c r="BI126" i="4"/>
  <c r="BH126" i="4"/>
  <c r="BG126" i="4"/>
  <c r="BF126" i="4"/>
  <c r="BE126" i="4"/>
  <c r="T126" i="4"/>
  <c r="T125" i="4" s="1"/>
  <c r="R126" i="4"/>
  <c r="R125" i="4" s="1"/>
  <c r="R124" i="4" s="1"/>
  <c r="P126" i="4"/>
  <c r="BK126" i="4"/>
  <c r="BK125" i="4" s="1"/>
  <c r="J126" i="4"/>
  <c r="BI123" i="4"/>
  <c r="BH123" i="4"/>
  <c r="BG123" i="4"/>
  <c r="BE123" i="4"/>
  <c r="T123" i="4"/>
  <c r="R123" i="4"/>
  <c r="P123" i="4"/>
  <c r="BK123" i="4"/>
  <c r="J123" i="4"/>
  <c r="BF123" i="4" s="1"/>
  <c r="BI122" i="4"/>
  <c r="BH122" i="4"/>
  <c r="BG122" i="4"/>
  <c r="BF122" i="4"/>
  <c r="BE122" i="4"/>
  <c r="T122" i="4"/>
  <c r="R122" i="4"/>
  <c r="R121" i="4" s="1"/>
  <c r="P122" i="4"/>
  <c r="P121" i="4" s="1"/>
  <c r="BK122" i="4"/>
  <c r="BK121" i="4" s="1"/>
  <c r="J121" i="4" s="1"/>
  <c r="J61" i="4" s="1"/>
  <c r="J122" i="4"/>
  <c r="BI120" i="4"/>
  <c r="BH120" i="4"/>
  <c r="BG120" i="4"/>
  <c r="BE120" i="4"/>
  <c r="T120" i="4"/>
  <c r="T119" i="4" s="1"/>
  <c r="R120" i="4"/>
  <c r="R119" i="4" s="1"/>
  <c r="P120" i="4"/>
  <c r="P119" i="4" s="1"/>
  <c r="BK120" i="4"/>
  <c r="BK119" i="4" s="1"/>
  <c r="J119" i="4" s="1"/>
  <c r="J60" i="4" s="1"/>
  <c r="J120" i="4"/>
  <c r="BF120" i="4" s="1"/>
  <c r="BI118" i="4"/>
  <c r="BH118" i="4"/>
  <c r="BG118" i="4"/>
  <c r="BE118" i="4"/>
  <c r="T118" i="4"/>
  <c r="R118" i="4"/>
  <c r="P118" i="4"/>
  <c r="BK118" i="4"/>
  <c r="J118" i="4"/>
  <c r="BF118" i="4" s="1"/>
  <c r="BI117" i="4"/>
  <c r="BH117" i="4"/>
  <c r="BG117" i="4"/>
  <c r="BF117" i="4"/>
  <c r="BE117" i="4"/>
  <c r="T117" i="4"/>
  <c r="R117" i="4"/>
  <c r="P117" i="4"/>
  <c r="BK117" i="4"/>
  <c r="J117" i="4"/>
  <c r="BI115" i="4"/>
  <c r="BH115" i="4"/>
  <c r="BG115" i="4"/>
  <c r="BE115" i="4"/>
  <c r="T115" i="4"/>
  <c r="R115" i="4"/>
  <c r="P115" i="4"/>
  <c r="BK115" i="4"/>
  <c r="J115" i="4"/>
  <c r="BF115" i="4" s="1"/>
  <c r="BI114" i="4"/>
  <c r="BH114" i="4"/>
  <c r="BG114" i="4"/>
  <c r="BF114" i="4"/>
  <c r="BE114" i="4"/>
  <c r="T114" i="4"/>
  <c r="R114" i="4"/>
  <c r="P114" i="4"/>
  <c r="BK114" i="4"/>
  <c r="J114" i="4"/>
  <c r="BI108" i="4"/>
  <c r="BH108" i="4"/>
  <c r="BG108" i="4"/>
  <c r="BE108" i="4"/>
  <c r="J30" i="4" s="1"/>
  <c r="AV54" i="1" s="1"/>
  <c r="T108" i="4"/>
  <c r="R108" i="4"/>
  <c r="P108" i="4"/>
  <c r="BK108" i="4"/>
  <c r="J108" i="4"/>
  <c r="BF108" i="4" s="1"/>
  <c r="BI102" i="4"/>
  <c r="BH102" i="4"/>
  <c r="BG102" i="4"/>
  <c r="BF102" i="4"/>
  <c r="BE102" i="4"/>
  <c r="T102" i="4"/>
  <c r="T101" i="4" s="1"/>
  <c r="R102" i="4"/>
  <c r="R101" i="4" s="1"/>
  <c r="P102" i="4"/>
  <c r="P101" i="4" s="1"/>
  <c r="BK102" i="4"/>
  <c r="BK101" i="4" s="1"/>
  <c r="J101" i="4" s="1"/>
  <c r="J59" i="4" s="1"/>
  <c r="J102" i="4"/>
  <c r="BI92" i="4"/>
  <c r="BH92" i="4"/>
  <c r="BG92" i="4"/>
  <c r="BE92" i="4"/>
  <c r="T92" i="4"/>
  <c r="R92" i="4"/>
  <c r="P92" i="4"/>
  <c r="BK92" i="4"/>
  <c r="J92" i="4"/>
  <c r="BF92" i="4" s="1"/>
  <c r="BI91" i="4"/>
  <c r="BH91" i="4"/>
  <c r="BG91" i="4"/>
  <c r="BF91" i="4"/>
  <c r="BE91" i="4"/>
  <c r="T91" i="4"/>
  <c r="R91" i="4"/>
  <c r="P91" i="4"/>
  <c r="BK91" i="4"/>
  <c r="J91" i="4"/>
  <c r="BI90" i="4"/>
  <c r="F34" i="4" s="1"/>
  <c r="BD54" i="1" s="1"/>
  <c r="BH90" i="4"/>
  <c r="F33" i="4" s="1"/>
  <c r="BC54" i="1" s="1"/>
  <c r="BG90" i="4"/>
  <c r="F32" i="4" s="1"/>
  <c r="BB54" i="1" s="1"/>
  <c r="BF90" i="4"/>
  <c r="BE90" i="4"/>
  <c r="F30" i="4" s="1"/>
  <c r="AZ54" i="1" s="1"/>
  <c r="T90" i="4"/>
  <c r="T89" i="4" s="1"/>
  <c r="R90" i="4"/>
  <c r="P90" i="4"/>
  <c r="P89" i="4" s="1"/>
  <c r="BK90" i="4"/>
  <c r="BK89" i="4" s="1"/>
  <c r="J90" i="4"/>
  <c r="J83" i="4"/>
  <c r="F81" i="4"/>
  <c r="E79" i="4"/>
  <c r="F52" i="4"/>
  <c r="J51" i="4"/>
  <c r="F49" i="4"/>
  <c r="E47" i="4"/>
  <c r="E45" i="4"/>
  <c r="J18" i="4"/>
  <c r="E18" i="4"/>
  <c r="F84" i="4" s="1"/>
  <c r="J17" i="4"/>
  <c r="J15" i="4"/>
  <c r="E15" i="4"/>
  <c r="F51" i="4" s="1"/>
  <c r="J14" i="4"/>
  <c r="J12" i="4"/>
  <c r="J49" i="4" s="1"/>
  <c r="E7" i="4"/>
  <c r="E77" i="4" s="1"/>
  <c r="BK232" i="3"/>
  <c r="J232" i="3" s="1"/>
  <c r="J70" i="3" s="1"/>
  <c r="BK151" i="3"/>
  <c r="J151" i="3" s="1"/>
  <c r="J62" i="3" s="1"/>
  <c r="AY53" i="1"/>
  <c r="AX53" i="1"/>
  <c r="BI291" i="3"/>
  <c r="BH291" i="3"/>
  <c r="BG291" i="3"/>
  <c r="BE291" i="3"/>
  <c r="T291" i="3"/>
  <c r="T289" i="3" s="1"/>
  <c r="R291" i="3"/>
  <c r="P291" i="3"/>
  <c r="BK291" i="3"/>
  <c r="J291" i="3"/>
  <c r="BF291" i="3" s="1"/>
  <c r="BI290" i="3"/>
  <c r="BH290" i="3"/>
  <c r="BG290" i="3"/>
  <c r="BF290" i="3"/>
  <c r="BE290" i="3"/>
  <c r="T290" i="3"/>
  <c r="R290" i="3"/>
  <c r="R289" i="3" s="1"/>
  <c r="P290" i="3"/>
  <c r="P289" i="3" s="1"/>
  <c r="BK290" i="3"/>
  <c r="BK289" i="3" s="1"/>
  <c r="J289" i="3" s="1"/>
  <c r="J74" i="3" s="1"/>
  <c r="J290" i="3"/>
  <c r="BI288" i="3"/>
  <c r="BH288" i="3"/>
  <c r="BG288" i="3"/>
  <c r="BE288" i="3"/>
  <c r="T288" i="3"/>
  <c r="R288" i="3"/>
  <c r="P288" i="3"/>
  <c r="BK288" i="3"/>
  <c r="J288" i="3"/>
  <c r="BF288" i="3" s="1"/>
  <c r="BI285" i="3"/>
  <c r="BH285" i="3"/>
  <c r="BG285" i="3"/>
  <c r="BF285" i="3"/>
  <c r="BE285" i="3"/>
  <c r="T285" i="3"/>
  <c r="R285" i="3"/>
  <c r="P285" i="3"/>
  <c r="BK285" i="3"/>
  <c r="J285" i="3"/>
  <c r="BI284" i="3"/>
  <c r="BH284" i="3"/>
  <c r="BG284" i="3"/>
  <c r="BE284" i="3"/>
  <c r="T284" i="3"/>
  <c r="T283" i="3" s="1"/>
  <c r="R284" i="3"/>
  <c r="R283" i="3" s="1"/>
  <c r="P284" i="3"/>
  <c r="P283" i="3" s="1"/>
  <c r="BK284" i="3"/>
  <c r="BK283" i="3" s="1"/>
  <c r="J283" i="3" s="1"/>
  <c r="J73" i="3" s="1"/>
  <c r="J284" i="3"/>
  <c r="BF284" i="3" s="1"/>
  <c r="BI282" i="3"/>
  <c r="BH282" i="3"/>
  <c r="BG282" i="3"/>
  <c r="BE282" i="3"/>
  <c r="T282" i="3"/>
  <c r="R282" i="3"/>
  <c r="P282" i="3"/>
  <c r="BK282" i="3"/>
  <c r="J282" i="3"/>
  <c r="BF282" i="3" s="1"/>
  <c r="BI276" i="3"/>
  <c r="BH276" i="3"/>
  <c r="BG276" i="3"/>
  <c r="BF276" i="3"/>
  <c r="BE276" i="3"/>
  <c r="T276" i="3"/>
  <c r="T275" i="3" s="1"/>
  <c r="R276" i="3"/>
  <c r="R275" i="3" s="1"/>
  <c r="P276" i="3"/>
  <c r="P275" i="3" s="1"/>
  <c r="BK276" i="3"/>
  <c r="BK275" i="3" s="1"/>
  <c r="J275" i="3" s="1"/>
  <c r="J72" i="3" s="1"/>
  <c r="J276" i="3"/>
  <c r="BI274" i="3"/>
  <c r="BH274" i="3"/>
  <c r="BG274" i="3"/>
  <c r="BE274" i="3"/>
  <c r="T274" i="3"/>
  <c r="R274" i="3"/>
  <c r="P274" i="3"/>
  <c r="BK274" i="3"/>
  <c r="J274" i="3"/>
  <c r="BF274" i="3" s="1"/>
  <c r="BI273" i="3"/>
  <c r="BH273" i="3"/>
  <c r="BG273" i="3"/>
  <c r="BE273" i="3"/>
  <c r="T273" i="3"/>
  <c r="R273" i="3"/>
  <c r="P273" i="3"/>
  <c r="BK273" i="3"/>
  <c r="J273" i="3"/>
  <c r="BF273" i="3" s="1"/>
  <c r="BI271" i="3"/>
  <c r="BH271" i="3"/>
  <c r="BG271" i="3"/>
  <c r="BE271" i="3"/>
  <c r="T271" i="3"/>
  <c r="R271" i="3"/>
  <c r="P271" i="3"/>
  <c r="BK271" i="3"/>
  <c r="J271" i="3"/>
  <c r="BF271" i="3" s="1"/>
  <c r="BI270" i="3"/>
  <c r="BH270" i="3"/>
  <c r="BG270" i="3"/>
  <c r="BF270" i="3"/>
  <c r="BE270" i="3"/>
  <c r="T270" i="3"/>
  <c r="R270" i="3"/>
  <c r="P270" i="3"/>
  <c r="BK270" i="3"/>
  <c r="J270" i="3"/>
  <c r="BI268" i="3"/>
  <c r="BH268" i="3"/>
  <c r="BG268" i="3"/>
  <c r="BE268" i="3"/>
  <c r="T268" i="3"/>
  <c r="R268" i="3"/>
  <c r="P268" i="3"/>
  <c r="BK268" i="3"/>
  <c r="J268" i="3"/>
  <c r="BF268" i="3" s="1"/>
  <c r="BI262" i="3"/>
  <c r="BH262" i="3"/>
  <c r="BG262" i="3"/>
  <c r="BE262" i="3"/>
  <c r="T262" i="3"/>
  <c r="R262" i="3"/>
  <c r="P262" i="3"/>
  <c r="BK262" i="3"/>
  <c r="J262" i="3"/>
  <c r="BF262" i="3" s="1"/>
  <c r="BI260" i="3"/>
  <c r="BH260" i="3"/>
  <c r="BG260" i="3"/>
  <c r="BE260" i="3"/>
  <c r="T260" i="3"/>
  <c r="R260" i="3"/>
  <c r="P260" i="3"/>
  <c r="BK260" i="3"/>
  <c r="J260" i="3"/>
  <c r="BF260" i="3" s="1"/>
  <c r="BI252" i="3"/>
  <c r="BH252" i="3"/>
  <c r="BG252" i="3"/>
  <c r="BF252" i="3"/>
  <c r="BE252" i="3"/>
  <c r="T252" i="3"/>
  <c r="R252" i="3"/>
  <c r="R243" i="3" s="1"/>
  <c r="P252" i="3"/>
  <c r="BK252" i="3"/>
  <c r="J252" i="3"/>
  <c r="BI244" i="3"/>
  <c r="BH244" i="3"/>
  <c r="BG244" i="3"/>
  <c r="BE244" i="3"/>
  <c r="T244" i="3"/>
  <c r="T243" i="3" s="1"/>
  <c r="R244" i="3"/>
  <c r="P244" i="3"/>
  <c r="P243" i="3" s="1"/>
  <c r="BK244" i="3"/>
  <c r="BK243" i="3" s="1"/>
  <c r="J243" i="3" s="1"/>
  <c r="J71" i="3" s="1"/>
  <c r="J244" i="3"/>
  <c r="BF244" i="3" s="1"/>
  <c r="BI242" i="3"/>
  <c r="BH242" i="3"/>
  <c r="BG242" i="3"/>
  <c r="BE242" i="3"/>
  <c r="T242" i="3"/>
  <c r="R242" i="3"/>
  <c r="P242" i="3"/>
  <c r="BK242" i="3"/>
  <c r="J242" i="3"/>
  <c r="BF242" i="3" s="1"/>
  <c r="BI241" i="3"/>
  <c r="BH241" i="3"/>
  <c r="BG241" i="3"/>
  <c r="BE241" i="3"/>
  <c r="T241" i="3"/>
  <c r="R241" i="3"/>
  <c r="P241" i="3"/>
  <c r="BK241" i="3"/>
  <c r="J241" i="3"/>
  <c r="BF241" i="3" s="1"/>
  <c r="BI240" i="3"/>
  <c r="BH240" i="3"/>
  <c r="BG240" i="3"/>
  <c r="BE240" i="3"/>
  <c r="T240" i="3"/>
  <c r="R240" i="3"/>
  <c r="P240" i="3"/>
  <c r="BK240" i="3"/>
  <c r="J240" i="3"/>
  <c r="BF240" i="3" s="1"/>
  <c r="BI239" i="3"/>
  <c r="BH239" i="3"/>
  <c r="BG239" i="3"/>
  <c r="BF239" i="3"/>
  <c r="BE239" i="3"/>
  <c r="T239" i="3"/>
  <c r="R239" i="3"/>
  <c r="P239" i="3"/>
  <c r="BK239" i="3"/>
  <c r="J239" i="3"/>
  <c r="BI238" i="3"/>
  <c r="BH238" i="3"/>
  <c r="BG238" i="3"/>
  <c r="BE238" i="3"/>
  <c r="T238" i="3"/>
  <c r="R238" i="3"/>
  <c r="P238" i="3"/>
  <c r="BK238" i="3"/>
  <c r="J238" i="3"/>
  <c r="BF238" i="3" s="1"/>
  <c r="BI237" i="3"/>
  <c r="BH237" i="3"/>
  <c r="BG237" i="3"/>
  <c r="BE237" i="3"/>
  <c r="T237" i="3"/>
  <c r="R237" i="3"/>
  <c r="P237" i="3"/>
  <c r="BK237" i="3"/>
  <c r="J237" i="3"/>
  <c r="BF237" i="3" s="1"/>
  <c r="BI236" i="3"/>
  <c r="BH236" i="3"/>
  <c r="BG236" i="3"/>
  <c r="BE236" i="3"/>
  <c r="T236" i="3"/>
  <c r="R236" i="3"/>
  <c r="P236" i="3"/>
  <c r="BK236" i="3"/>
  <c r="J236" i="3"/>
  <c r="BF236" i="3" s="1"/>
  <c r="BI235" i="3"/>
  <c r="BH235" i="3"/>
  <c r="BG235" i="3"/>
  <c r="BF235" i="3"/>
  <c r="BE235" i="3"/>
  <c r="T235" i="3"/>
  <c r="R235" i="3"/>
  <c r="P235" i="3"/>
  <c r="BK235" i="3"/>
  <c r="J235" i="3"/>
  <c r="BI234" i="3"/>
  <c r="BH234" i="3"/>
  <c r="BG234" i="3"/>
  <c r="BE234" i="3"/>
  <c r="T234" i="3"/>
  <c r="R234" i="3"/>
  <c r="P234" i="3"/>
  <c r="BK234" i="3"/>
  <c r="J234" i="3"/>
  <c r="BF234" i="3" s="1"/>
  <c r="BI233" i="3"/>
  <c r="BH233" i="3"/>
  <c r="BG233" i="3"/>
  <c r="BE233" i="3"/>
  <c r="T233" i="3"/>
  <c r="T232" i="3" s="1"/>
  <c r="R233" i="3"/>
  <c r="R232" i="3" s="1"/>
  <c r="P233" i="3"/>
  <c r="P232" i="3" s="1"/>
  <c r="BK233" i="3"/>
  <c r="J233" i="3"/>
  <c r="BF233" i="3" s="1"/>
  <c r="BI231" i="3"/>
  <c r="BH231" i="3"/>
  <c r="BG231" i="3"/>
  <c r="BE231" i="3"/>
  <c r="T231" i="3"/>
  <c r="R231" i="3"/>
  <c r="P231" i="3"/>
  <c r="BK231" i="3"/>
  <c r="J231" i="3"/>
  <c r="BF231" i="3" s="1"/>
  <c r="BI230" i="3"/>
  <c r="BH230" i="3"/>
  <c r="BG230" i="3"/>
  <c r="BE230" i="3"/>
  <c r="T230" i="3"/>
  <c r="R230" i="3"/>
  <c r="P230" i="3"/>
  <c r="BK230" i="3"/>
  <c r="J230" i="3"/>
  <c r="BF230" i="3" s="1"/>
  <c r="BI229" i="3"/>
  <c r="BH229" i="3"/>
  <c r="BG229" i="3"/>
  <c r="BE229" i="3"/>
  <c r="T229" i="3"/>
  <c r="R229" i="3"/>
  <c r="P229" i="3"/>
  <c r="BK229" i="3"/>
  <c r="J229" i="3"/>
  <c r="BF229" i="3" s="1"/>
  <c r="BI228" i="3"/>
  <c r="BH228" i="3"/>
  <c r="BG228" i="3"/>
  <c r="BF228" i="3"/>
  <c r="BE228" i="3"/>
  <c r="T228" i="3"/>
  <c r="R228" i="3"/>
  <c r="P228" i="3"/>
  <c r="BK228" i="3"/>
  <c r="J228" i="3"/>
  <c r="BI224" i="3"/>
  <c r="BH224" i="3"/>
  <c r="BG224" i="3"/>
  <c r="BE224" i="3"/>
  <c r="T224" i="3"/>
  <c r="R224" i="3"/>
  <c r="P224" i="3"/>
  <c r="BK224" i="3"/>
  <c r="J224" i="3"/>
  <c r="BF224" i="3" s="1"/>
  <c r="BI222" i="3"/>
  <c r="BH222" i="3"/>
  <c r="BG222" i="3"/>
  <c r="BE222" i="3"/>
  <c r="T222" i="3"/>
  <c r="R222" i="3"/>
  <c r="P222" i="3"/>
  <c r="BK222" i="3"/>
  <c r="J222" i="3"/>
  <c r="BF222" i="3" s="1"/>
  <c r="BI217" i="3"/>
  <c r="BH217" i="3"/>
  <c r="BG217" i="3"/>
  <c r="BE217" i="3"/>
  <c r="T217" i="3"/>
  <c r="R217" i="3"/>
  <c r="P217" i="3"/>
  <c r="BK217" i="3"/>
  <c r="J217" i="3"/>
  <c r="BF217" i="3" s="1"/>
  <c r="BI216" i="3"/>
  <c r="BH216" i="3"/>
  <c r="BG216" i="3"/>
  <c r="BF216" i="3"/>
  <c r="BE216" i="3"/>
  <c r="T216" i="3"/>
  <c r="T215" i="3" s="1"/>
  <c r="R216" i="3"/>
  <c r="R215" i="3" s="1"/>
  <c r="P216" i="3"/>
  <c r="P215" i="3" s="1"/>
  <c r="BK216" i="3"/>
  <c r="BK215" i="3" s="1"/>
  <c r="J215" i="3" s="1"/>
  <c r="J69" i="3" s="1"/>
  <c r="J216" i="3"/>
  <c r="BI214" i="3"/>
  <c r="BH214" i="3"/>
  <c r="BG214" i="3"/>
  <c r="BF214" i="3"/>
  <c r="BE214" i="3"/>
  <c r="T214" i="3"/>
  <c r="R214" i="3"/>
  <c r="P214" i="3"/>
  <c r="BK214" i="3"/>
  <c r="J214" i="3"/>
  <c r="BI212" i="3"/>
  <c r="BH212" i="3"/>
  <c r="BG212" i="3"/>
  <c r="BE212" i="3"/>
  <c r="T212" i="3"/>
  <c r="R212" i="3"/>
  <c r="P212" i="3"/>
  <c r="BK212" i="3"/>
  <c r="J212" i="3"/>
  <c r="BF212" i="3" s="1"/>
  <c r="BI206" i="3"/>
  <c r="BH206" i="3"/>
  <c r="BG206" i="3"/>
  <c r="BE206" i="3"/>
  <c r="T206" i="3"/>
  <c r="R206" i="3"/>
  <c r="P206" i="3"/>
  <c r="BK206" i="3"/>
  <c r="J206" i="3"/>
  <c r="BF206" i="3" s="1"/>
  <c r="BI204" i="3"/>
  <c r="BH204" i="3"/>
  <c r="BG204" i="3"/>
  <c r="BE204" i="3"/>
  <c r="T204" i="3"/>
  <c r="R204" i="3"/>
  <c r="P204" i="3"/>
  <c r="BK204" i="3"/>
  <c r="J204" i="3"/>
  <c r="BF204" i="3" s="1"/>
  <c r="BI201" i="3"/>
  <c r="BH201" i="3"/>
  <c r="BG201" i="3"/>
  <c r="BF201" i="3"/>
  <c r="BE201" i="3"/>
  <c r="T201" i="3"/>
  <c r="R201" i="3"/>
  <c r="P201" i="3"/>
  <c r="BK201" i="3"/>
  <c r="J201" i="3"/>
  <c r="BI189" i="3"/>
  <c r="BH189" i="3"/>
  <c r="BG189" i="3"/>
  <c r="BE189" i="3"/>
  <c r="T189" i="3"/>
  <c r="R189" i="3"/>
  <c r="P189" i="3"/>
  <c r="BK189" i="3"/>
  <c r="J189" i="3"/>
  <c r="BF189" i="3" s="1"/>
  <c r="BI187" i="3"/>
  <c r="BH187" i="3"/>
  <c r="BG187" i="3"/>
  <c r="BE187" i="3"/>
  <c r="T187" i="3"/>
  <c r="R187" i="3"/>
  <c r="P187" i="3"/>
  <c r="BK187" i="3"/>
  <c r="J187" i="3"/>
  <c r="BF187" i="3" s="1"/>
  <c r="BI186" i="3"/>
  <c r="BH186" i="3"/>
  <c r="BG186" i="3"/>
  <c r="BE186" i="3"/>
  <c r="T186" i="3"/>
  <c r="R186" i="3"/>
  <c r="P186" i="3"/>
  <c r="BK186" i="3"/>
  <c r="J186" i="3"/>
  <c r="BF186" i="3" s="1"/>
  <c r="BI184" i="3"/>
  <c r="BH184" i="3"/>
  <c r="BG184" i="3"/>
  <c r="BF184" i="3"/>
  <c r="BE184" i="3"/>
  <c r="T184" i="3"/>
  <c r="R184" i="3"/>
  <c r="P184" i="3"/>
  <c r="BK184" i="3"/>
  <c r="J184" i="3"/>
  <c r="BI182" i="3"/>
  <c r="BH182" i="3"/>
  <c r="BG182" i="3"/>
  <c r="BE182" i="3"/>
  <c r="T182" i="3"/>
  <c r="R182" i="3"/>
  <c r="P182" i="3"/>
  <c r="BK182" i="3"/>
  <c r="J182" i="3"/>
  <c r="BF182" i="3" s="1"/>
  <c r="BI175" i="3"/>
  <c r="BH175" i="3"/>
  <c r="BG175" i="3"/>
  <c r="BE175" i="3"/>
  <c r="T175" i="3"/>
  <c r="R175" i="3"/>
  <c r="P175" i="3"/>
  <c r="P171" i="3" s="1"/>
  <c r="BK175" i="3"/>
  <c r="J175" i="3"/>
  <c r="BF175" i="3" s="1"/>
  <c r="BI174" i="3"/>
  <c r="BH174" i="3"/>
  <c r="BG174" i="3"/>
  <c r="BE174" i="3"/>
  <c r="T174" i="3"/>
  <c r="R174" i="3"/>
  <c r="P174" i="3"/>
  <c r="BK174" i="3"/>
  <c r="J174" i="3"/>
  <c r="BF174" i="3" s="1"/>
  <c r="BI173" i="3"/>
  <c r="BH173" i="3"/>
  <c r="BG173" i="3"/>
  <c r="BF173" i="3"/>
  <c r="BE173" i="3"/>
  <c r="T173" i="3"/>
  <c r="R173" i="3"/>
  <c r="P173" i="3"/>
  <c r="BK173" i="3"/>
  <c r="J173" i="3"/>
  <c r="BI172" i="3"/>
  <c r="BH172" i="3"/>
  <c r="BG172" i="3"/>
  <c r="BE172" i="3"/>
  <c r="T172" i="3"/>
  <c r="T171" i="3" s="1"/>
  <c r="R172" i="3"/>
  <c r="R171" i="3" s="1"/>
  <c r="P172" i="3"/>
  <c r="BK172" i="3"/>
  <c r="BK171" i="3" s="1"/>
  <c r="J172" i="3"/>
  <c r="BF172" i="3" s="1"/>
  <c r="BI169" i="3"/>
  <c r="BH169" i="3"/>
  <c r="BG169" i="3"/>
  <c r="BE169" i="3"/>
  <c r="T169" i="3"/>
  <c r="T168" i="3" s="1"/>
  <c r="R169" i="3"/>
  <c r="R168" i="3" s="1"/>
  <c r="P169" i="3"/>
  <c r="P168" i="3" s="1"/>
  <c r="BK169" i="3"/>
  <c r="BK168" i="3" s="1"/>
  <c r="J168" i="3" s="1"/>
  <c r="J66" i="3" s="1"/>
  <c r="J169" i="3"/>
  <c r="BF169" i="3" s="1"/>
  <c r="BI167" i="3"/>
  <c r="BH167" i="3"/>
  <c r="BG167" i="3"/>
  <c r="BE167" i="3"/>
  <c r="T167" i="3"/>
  <c r="R167" i="3"/>
  <c r="P167" i="3"/>
  <c r="BK167" i="3"/>
  <c r="J167" i="3"/>
  <c r="BF167" i="3" s="1"/>
  <c r="BI166" i="3"/>
  <c r="BH166" i="3"/>
  <c r="BG166" i="3"/>
  <c r="BE166" i="3"/>
  <c r="T166" i="3"/>
  <c r="R166" i="3"/>
  <c r="P166" i="3"/>
  <c r="BK166" i="3"/>
  <c r="J166" i="3"/>
  <c r="BF166" i="3" s="1"/>
  <c r="BI165" i="3"/>
  <c r="BH165" i="3"/>
  <c r="BG165" i="3"/>
  <c r="BE165" i="3"/>
  <c r="T165" i="3"/>
  <c r="T164" i="3" s="1"/>
  <c r="R165" i="3"/>
  <c r="R164" i="3" s="1"/>
  <c r="P165" i="3"/>
  <c r="P164" i="3" s="1"/>
  <c r="BK165" i="3"/>
  <c r="BK164" i="3" s="1"/>
  <c r="J164" i="3" s="1"/>
  <c r="J65" i="3" s="1"/>
  <c r="J165" i="3"/>
  <c r="BF165" i="3" s="1"/>
  <c r="BI163" i="3"/>
  <c r="BH163" i="3"/>
  <c r="BG163" i="3"/>
  <c r="BF163" i="3"/>
  <c r="BE163" i="3"/>
  <c r="T163" i="3"/>
  <c r="R163" i="3"/>
  <c r="P163" i="3"/>
  <c r="BK163" i="3"/>
  <c r="J163" i="3"/>
  <c r="BI162" i="3"/>
  <c r="BH162" i="3"/>
  <c r="BG162" i="3"/>
  <c r="BE162" i="3"/>
  <c r="T162" i="3"/>
  <c r="T161" i="3" s="1"/>
  <c r="R162" i="3"/>
  <c r="R161" i="3" s="1"/>
  <c r="P162" i="3"/>
  <c r="P161" i="3" s="1"/>
  <c r="BK162" i="3"/>
  <c r="BK161" i="3" s="1"/>
  <c r="J161" i="3" s="1"/>
  <c r="J64" i="3" s="1"/>
  <c r="J162" i="3"/>
  <c r="BF162" i="3" s="1"/>
  <c r="BI160" i="3"/>
  <c r="BH160" i="3"/>
  <c r="BG160" i="3"/>
  <c r="BE160" i="3"/>
  <c r="T160" i="3"/>
  <c r="R160" i="3"/>
  <c r="P160" i="3"/>
  <c r="BK160" i="3"/>
  <c r="J160" i="3"/>
  <c r="BF160" i="3" s="1"/>
  <c r="BI159" i="3"/>
  <c r="BH159" i="3"/>
  <c r="BG159" i="3"/>
  <c r="BE159" i="3"/>
  <c r="T159" i="3"/>
  <c r="R159" i="3"/>
  <c r="P159" i="3"/>
  <c r="BK159" i="3"/>
  <c r="J159" i="3"/>
  <c r="BF159" i="3" s="1"/>
  <c r="BI158" i="3"/>
  <c r="BH158" i="3"/>
  <c r="BG158" i="3"/>
  <c r="BE158" i="3"/>
  <c r="T158" i="3"/>
  <c r="R158" i="3"/>
  <c r="P158" i="3"/>
  <c r="BK158" i="3"/>
  <c r="J158" i="3"/>
  <c r="BF158" i="3" s="1"/>
  <c r="BI157" i="3"/>
  <c r="BH157" i="3"/>
  <c r="BG157" i="3"/>
  <c r="BE157" i="3"/>
  <c r="T157" i="3"/>
  <c r="R157" i="3"/>
  <c r="P157" i="3"/>
  <c r="BK157" i="3"/>
  <c r="J157" i="3"/>
  <c r="BF157" i="3" s="1"/>
  <c r="BI156" i="3"/>
  <c r="BH156" i="3"/>
  <c r="BG156" i="3"/>
  <c r="BE156" i="3"/>
  <c r="T156" i="3"/>
  <c r="R156" i="3"/>
  <c r="R153" i="3" s="1"/>
  <c r="P156" i="3"/>
  <c r="BK156" i="3"/>
  <c r="J156" i="3"/>
  <c r="BF156" i="3" s="1"/>
  <c r="BI155" i="3"/>
  <c r="BH155" i="3"/>
  <c r="BG155" i="3"/>
  <c r="BE155" i="3"/>
  <c r="T155" i="3"/>
  <c r="R155" i="3"/>
  <c r="P155" i="3"/>
  <c r="BK155" i="3"/>
  <c r="J155" i="3"/>
  <c r="BF155" i="3" s="1"/>
  <c r="BI154" i="3"/>
  <c r="BH154" i="3"/>
  <c r="BG154" i="3"/>
  <c r="BE154" i="3"/>
  <c r="T154" i="3"/>
  <c r="T153" i="3" s="1"/>
  <c r="R154" i="3"/>
  <c r="P154" i="3"/>
  <c r="P153" i="3" s="1"/>
  <c r="BK154" i="3"/>
  <c r="BK153" i="3" s="1"/>
  <c r="J153" i="3" s="1"/>
  <c r="J63" i="3" s="1"/>
  <c r="J154" i="3"/>
  <c r="BF154" i="3" s="1"/>
  <c r="BI152" i="3"/>
  <c r="BH152" i="3"/>
  <c r="BG152" i="3"/>
  <c r="BE152" i="3"/>
  <c r="T152" i="3"/>
  <c r="T151" i="3" s="1"/>
  <c r="R152" i="3"/>
  <c r="R151" i="3" s="1"/>
  <c r="P152" i="3"/>
  <c r="P151" i="3" s="1"/>
  <c r="BK152" i="3"/>
  <c r="J152" i="3"/>
  <c r="BF152" i="3" s="1"/>
  <c r="BI144" i="3"/>
  <c r="BH144" i="3"/>
  <c r="BG144" i="3"/>
  <c r="BE144" i="3"/>
  <c r="T144" i="3"/>
  <c r="T143" i="3" s="1"/>
  <c r="R144" i="3"/>
  <c r="R143" i="3" s="1"/>
  <c r="P144" i="3"/>
  <c r="P143" i="3" s="1"/>
  <c r="BK144" i="3"/>
  <c r="BK143" i="3" s="1"/>
  <c r="J143" i="3" s="1"/>
  <c r="J61" i="3" s="1"/>
  <c r="J144" i="3"/>
  <c r="BF144" i="3" s="1"/>
  <c r="BI141" i="3"/>
  <c r="BH141" i="3"/>
  <c r="BG141" i="3"/>
  <c r="BE141" i="3"/>
  <c r="T141" i="3"/>
  <c r="R141" i="3"/>
  <c r="P141" i="3"/>
  <c r="BK141" i="3"/>
  <c r="J141" i="3"/>
  <c r="BF141" i="3" s="1"/>
  <c r="BI140" i="3"/>
  <c r="BH140" i="3"/>
  <c r="BG140" i="3"/>
  <c r="BE140" i="3"/>
  <c r="T140" i="3"/>
  <c r="R140" i="3"/>
  <c r="P140" i="3"/>
  <c r="BK140" i="3"/>
  <c r="J140" i="3"/>
  <c r="BF140" i="3" s="1"/>
  <c r="BI139" i="3"/>
  <c r="BH139" i="3"/>
  <c r="BG139" i="3"/>
  <c r="BE139" i="3"/>
  <c r="T139" i="3"/>
  <c r="R139" i="3"/>
  <c r="P139" i="3"/>
  <c r="BK139" i="3"/>
  <c r="J139" i="3"/>
  <c r="BF139" i="3" s="1"/>
  <c r="BI138" i="3"/>
  <c r="BH138" i="3"/>
  <c r="BG138" i="3"/>
  <c r="BF138" i="3"/>
  <c r="BE138" i="3"/>
  <c r="T138" i="3"/>
  <c r="R138" i="3"/>
  <c r="P138" i="3"/>
  <c r="BK138" i="3"/>
  <c r="J138" i="3"/>
  <c r="BI137" i="3"/>
  <c r="BH137" i="3"/>
  <c r="BG137" i="3"/>
  <c r="BE137" i="3"/>
  <c r="T137" i="3"/>
  <c r="R137" i="3"/>
  <c r="P137" i="3"/>
  <c r="BK137" i="3"/>
  <c r="J137" i="3"/>
  <c r="BF137" i="3" s="1"/>
  <c r="BI135" i="3"/>
  <c r="BH135" i="3"/>
  <c r="BG135" i="3"/>
  <c r="BE135" i="3"/>
  <c r="T135" i="3"/>
  <c r="R135" i="3"/>
  <c r="P135" i="3"/>
  <c r="BK135" i="3"/>
  <c r="J135" i="3"/>
  <c r="BF135" i="3" s="1"/>
  <c r="BI133" i="3"/>
  <c r="BH133" i="3"/>
  <c r="BG133" i="3"/>
  <c r="BE133" i="3"/>
  <c r="T133" i="3"/>
  <c r="R133" i="3"/>
  <c r="P133" i="3"/>
  <c r="BK133" i="3"/>
  <c r="J133" i="3"/>
  <c r="BF133" i="3" s="1"/>
  <c r="BI131" i="3"/>
  <c r="BH131" i="3"/>
  <c r="BG131" i="3"/>
  <c r="BF131" i="3"/>
  <c r="BE131" i="3"/>
  <c r="T131" i="3"/>
  <c r="R131" i="3"/>
  <c r="P131" i="3"/>
  <c r="BK131" i="3"/>
  <c r="J131" i="3"/>
  <c r="BI130" i="3"/>
  <c r="BH130" i="3"/>
  <c r="BG130" i="3"/>
  <c r="BE130" i="3"/>
  <c r="T130" i="3"/>
  <c r="R130" i="3"/>
  <c r="P130" i="3"/>
  <c r="BK130" i="3"/>
  <c r="J130" i="3"/>
  <c r="BF130" i="3" s="1"/>
  <c r="BI129" i="3"/>
  <c r="BH129" i="3"/>
  <c r="BG129" i="3"/>
  <c r="BE129" i="3"/>
  <c r="T129" i="3"/>
  <c r="R129" i="3"/>
  <c r="P129" i="3"/>
  <c r="BK129" i="3"/>
  <c r="J129" i="3"/>
  <c r="BF129" i="3" s="1"/>
  <c r="BI128" i="3"/>
  <c r="BH128" i="3"/>
  <c r="BG128" i="3"/>
  <c r="BE128" i="3"/>
  <c r="T128" i="3"/>
  <c r="R128" i="3"/>
  <c r="P128" i="3"/>
  <c r="BK128" i="3"/>
  <c r="J128" i="3"/>
  <c r="BF128" i="3" s="1"/>
  <c r="BI127" i="3"/>
  <c r="BH127" i="3"/>
  <c r="BG127" i="3"/>
  <c r="BF127" i="3"/>
  <c r="BE127" i="3"/>
  <c r="T127" i="3"/>
  <c r="R127" i="3"/>
  <c r="P127" i="3"/>
  <c r="BK127" i="3"/>
  <c r="J127" i="3"/>
  <c r="BI126" i="3"/>
  <c r="BH126" i="3"/>
  <c r="BG126" i="3"/>
  <c r="BE126" i="3"/>
  <c r="T126" i="3"/>
  <c r="R126" i="3"/>
  <c r="P126" i="3"/>
  <c r="BK126" i="3"/>
  <c r="J126" i="3"/>
  <c r="BF126" i="3" s="1"/>
  <c r="BI123" i="3"/>
  <c r="BH123" i="3"/>
  <c r="BG123" i="3"/>
  <c r="BE123" i="3"/>
  <c r="T123" i="3"/>
  <c r="R123" i="3"/>
  <c r="P123" i="3"/>
  <c r="BK123" i="3"/>
  <c r="J123" i="3"/>
  <c r="BF123" i="3" s="1"/>
  <c r="BI122" i="3"/>
  <c r="BH122" i="3"/>
  <c r="BG122" i="3"/>
  <c r="BE122" i="3"/>
  <c r="T122" i="3"/>
  <c r="R122" i="3"/>
  <c r="P122" i="3"/>
  <c r="BK122" i="3"/>
  <c r="J122" i="3"/>
  <c r="BF122" i="3" s="1"/>
  <c r="BI120" i="3"/>
  <c r="BH120" i="3"/>
  <c r="BG120" i="3"/>
  <c r="BF120" i="3"/>
  <c r="BE120" i="3"/>
  <c r="T120" i="3"/>
  <c r="R120" i="3"/>
  <c r="P120" i="3"/>
  <c r="BK120" i="3"/>
  <c r="J120" i="3"/>
  <c r="BI119" i="3"/>
  <c r="BH119" i="3"/>
  <c r="BG119" i="3"/>
  <c r="BE119" i="3"/>
  <c r="T119" i="3"/>
  <c r="R119" i="3"/>
  <c r="P119" i="3"/>
  <c r="BK119" i="3"/>
  <c r="J119" i="3"/>
  <c r="BF119" i="3" s="1"/>
  <c r="BI116" i="3"/>
  <c r="BH116" i="3"/>
  <c r="BG116" i="3"/>
  <c r="BE116" i="3"/>
  <c r="T116" i="3"/>
  <c r="R116" i="3"/>
  <c r="P116" i="3"/>
  <c r="BK116" i="3"/>
  <c r="J116" i="3"/>
  <c r="BF116" i="3" s="1"/>
  <c r="BI115" i="3"/>
  <c r="BH115" i="3"/>
  <c r="BG115" i="3"/>
  <c r="BE115" i="3"/>
  <c r="T115" i="3"/>
  <c r="R115" i="3"/>
  <c r="P115" i="3"/>
  <c r="BK115" i="3"/>
  <c r="J115" i="3"/>
  <c r="BF115" i="3" s="1"/>
  <c r="BI112" i="3"/>
  <c r="BH112" i="3"/>
  <c r="BG112" i="3"/>
  <c r="BF112" i="3"/>
  <c r="BE112" i="3"/>
  <c r="T112" i="3"/>
  <c r="R112" i="3"/>
  <c r="P112" i="3"/>
  <c r="BK112" i="3"/>
  <c r="J112" i="3"/>
  <c r="BI111" i="3"/>
  <c r="BH111" i="3"/>
  <c r="BG111" i="3"/>
  <c r="BE111" i="3"/>
  <c r="T111" i="3"/>
  <c r="R111" i="3"/>
  <c r="P111" i="3"/>
  <c r="BK111" i="3"/>
  <c r="J111" i="3"/>
  <c r="BF111" i="3" s="1"/>
  <c r="BI109" i="3"/>
  <c r="BH109" i="3"/>
  <c r="BG109" i="3"/>
  <c r="BE109" i="3"/>
  <c r="T109" i="3"/>
  <c r="R109" i="3"/>
  <c r="P109" i="3"/>
  <c r="BK109" i="3"/>
  <c r="J109" i="3"/>
  <c r="BF109" i="3" s="1"/>
  <c r="BI108" i="3"/>
  <c r="BH108" i="3"/>
  <c r="BG108" i="3"/>
  <c r="BE108" i="3"/>
  <c r="T108" i="3"/>
  <c r="R108" i="3"/>
  <c r="P108" i="3"/>
  <c r="BK108" i="3"/>
  <c r="J108" i="3"/>
  <c r="BF108" i="3" s="1"/>
  <c r="BI106" i="3"/>
  <c r="BH106" i="3"/>
  <c r="BG106" i="3"/>
  <c r="BF106" i="3"/>
  <c r="BE106" i="3"/>
  <c r="T106" i="3"/>
  <c r="R106" i="3"/>
  <c r="P106" i="3"/>
  <c r="BK106" i="3"/>
  <c r="J106" i="3"/>
  <c r="BI105" i="3"/>
  <c r="BH105" i="3"/>
  <c r="BG105" i="3"/>
  <c r="BE105" i="3"/>
  <c r="T105" i="3"/>
  <c r="R105" i="3"/>
  <c r="P105" i="3"/>
  <c r="BK105" i="3"/>
  <c r="J105" i="3"/>
  <c r="BF105" i="3" s="1"/>
  <c r="BI103" i="3"/>
  <c r="BH103" i="3"/>
  <c r="BG103" i="3"/>
  <c r="BE103" i="3"/>
  <c r="T103" i="3"/>
  <c r="R103" i="3"/>
  <c r="P103" i="3"/>
  <c r="P101" i="3" s="1"/>
  <c r="BK103" i="3"/>
  <c r="J103" i="3"/>
  <c r="BF103" i="3" s="1"/>
  <c r="BI102" i="3"/>
  <c r="BH102" i="3"/>
  <c r="BG102" i="3"/>
  <c r="BE102" i="3"/>
  <c r="T102" i="3"/>
  <c r="T101" i="3" s="1"/>
  <c r="R102" i="3"/>
  <c r="R101" i="3" s="1"/>
  <c r="P102" i="3"/>
  <c r="BK102" i="3"/>
  <c r="BK101" i="3" s="1"/>
  <c r="J101" i="3" s="1"/>
  <c r="J60" i="3" s="1"/>
  <c r="J102" i="3"/>
  <c r="BF102" i="3" s="1"/>
  <c r="BI100" i="3"/>
  <c r="BH100" i="3"/>
  <c r="BG100" i="3"/>
  <c r="BE100" i="3"/>
  <c r="T100" i="3"/>
  <c r="T99" i="3" s="1"/>
  <c r="R100" i="3"/>
  <c r="R99" i="3" s="1"/>
  <c r="P100" i="3"/>
  <c r="P99" i="3" s="1"/>
  <c r="BK100" i="3"/>
  <c r="BK99" i="3" s="1"/>
  <c r="J99" i="3" s="1"/>
  <c r="J59" i="3" s="1"/>
  <c r="J100" i="3"/>
  <c r="BF100" i="3" s="1"/>
  <c r="BI98" i="3"/>
  <c r="BH98" i="3"/>
  <c r="BG98" i="3"/>
  <c r="BF98" i="3"/>
  <c r="BE98" i="3"/>
  <c r="T98" i="3"/>
  <c r="R98" i="3"/>
  <c r="P98" i="3"/>
  <c r="BK98" i="3"/>
  <c r="J98" i="3"/>
  <c r="BI97" i="3"/>
  <c r="F34" i="3" s="1"/>
  <c r="BD53" i="1" s="1"/>
  <c r="BH97" i="3"/>
  <c r="F33" i="3" s="1"/>
  <c r="BC53" i="1" s="1"/>
  <c r="BG97" i="3"/>
  <c r="F32" i="3" s="1"/>
  <c r="BB53" i="1" s="1"/>
  <c r="BE97" i="3"/>
  <c r="F30" i="3" s="1"/>
  <c r="AZ53" i="1" s="1"/>
  <c r="T97" i="3"/>
  <c r="T96" i="3" s="1"/>
  <c r="R97" i="3"/>
  <c r="R96" i="3" s="1"/>
  <c r="P97" i="3"/>
  <c r="P96" i="3" s="1"/>
  <c r="BK97" i="3"/>
  <c r="BK96" i="3" s="1"/>
  <c r="J97" i="3"/>
  <c r="BF97" i="3" s="1"/>
  <c r="J90" i="3"/>
  <c r="F88" i="3"/>
  <c r="E86" i="3"/>
  <c r="J51" i="3"/>
  <c r="F51" i="3"/>
  <c r="F49" i="3"/>
  <c r="E47" i="3"/>
  <c r="E45" i="3"/>
  <c r="J18" i="3"/>
  <c r="E18" i="3"/>
  <c r="F52" i="3" s="1"/>
  <c r="J17" i="3"/>
  <c r="J15" i="3"/>
  <c r="E15" i="3"/>
  <c r="F90" i="3" s="1"/>
  <c r="J14" i="3"/>
  <c r="J12" i="3"/>
  <c r="J88" i="3" s="1"/>
  <c r="E7" i="3"/>
  <c r="E84" i="3" s="1"/>
  <c r="P123" i="2"/>
  <c r="P122" i="2" s="1"/>
  <c r="T120" i="2"/>
  <c r="R85" i="2"/>
  <c r="AY52" i="1"/>
  <c r="AX52" i="1"/>
  <c r="BI124" i="2"/>
  <c r="BH124" i="2"/>
  <c r="BG124" i="2"/>
  <c r="BE124" i="2"/>
  <c r="T124" i="2"/>
  <c r="T123" i="2" s="1"/>
  <c r="T122" i="2" s="1"/>
  <c r="R124" i="2"/>
  <c r="R123" i="2" s="1"/>
  <c r="R122" i="2" s="1"/>
  <c r="P124" i="2"/>
  <c r="BK124" i="2"/>
  <c r="BK123" i="2" s="1"/>
  <c r="J124" i="2"/>
  <c r="BF124" i="2" s="1"/>
  <c r="BI121" i="2"/>
  <c r="BH121" i="2"/>
  <c r="BG121" i="2"/>
  <c r="BE121" i="2"/>
  <c r="T121" i="2"/>
  <c r="R121" i="2"/>
  <c r="R120" i="2" s="1"/>
  <c r="P121" i="2"/>
  <c r="P120" i="2" s="1"/>
  <c r="BK121" i="2"/>
  <c r="BK120" i="2" s="1"/>
  <c r="J120" i="2" s="1"/>
  <c r="J61" i="2" s="1"/>
  <c r="J121" i="2"/>
  <c r="BF121" i="2" s="1"/>
  <c r="BI119" i="2"/>
  <c r="BH119" i="2"/>
  <c r="BG119" i="2"/>
  <c r="BF119" i="2"/>
  <c r="BE119" i="2"/>
  <c r="T119" i="2"/>
  <c r="T118" i="2" s="1"/>
  <c r="R119" i="2"/>
  <c r="R118" i="2" s="1"/>
  <c r="P119" i="2"/>
  <c r="P118" i="2" s="1"/>
  <c r="BK119" i="2"/>
  <c r="BK118" i="2" s="1"/>
  <c r="J118" i="2" s="1"/>
  <c r="J60" i="2" s="1"/>
  <c r="J119" i="2"/>
  <c r="BI117" i="2"/>
  <c r="BH117" i="2"/>
  <c r="BG117" i="2"/>
  <c r="BE117" i="2"/>
  <c r="T117" i="2"/>
  <c r="R117" i="2"/>
  <c r="P117" i="2"/>
  <c r="BK117" i="2"/>
  <c r="J117" i="2"/>
  <c r="BF117" i="2" s="1"/>
  <c r="BI115" i="2"/>
  <c r="BH115" i="2"/>
  <c r="BG115" i="2"/>
  <c r="BE115" i="2"/>
  <c r="T115" i="2"/>
  <c r="R115" i="2"/>
  <c r="P115" i="2"/>
  <c r="BK115" i="2"/>
  <c r="J115" i="2"/>
  <c r="BF115" i="2" s="1"/>
  <c r="BI114" i="2"/>
  <c r="BH114" i="2"/>
  <c r="BG114" i="2"/>
  <c r="BE114" i="2"/>
  <c r="T114" i="2"/>
  <c r="R114" i="2"/>
  <c r="P114" i="2"/>
  <c r="BK114" i="2"/>
  <c r="J114" i="2"/>
  <c r="BF114" i="2" s="1"/>
  <c r="BI111" i="2"/>
  <c r="BH111" i="2"/>
  <c r="BG111" i="2"/>
  <c r="BE111" i="2"/>
  <c r="T111" i="2"/>
  <c r="R111" i="2"/>
  <c r="P111" i="2"/>
  <c r="BK111" i="2"/>
  <c r="J111" i="2"/>
  <c r="BF111" i="2" s="1"/>
  <c r="BI108" i="2"/>
  <c r="BH108" i="2"/>
  <c r="BG108" i="2"/>
  <c r="BE108" i="2"/>
  <c r="T108" i="2"/>
  <c r="R108" i="2"/>
  <c r="P108" i="2"/>
  <c r="BK108" i="2"/>
  <c r="J108" i="2"/>
  <c r="BF108" i="2" s="1"/>
  <c r="BI106" i="2"/>
  <c r="BH106" i="2"/>
  <c r="BG106" i="2"/>
  <c r="BE106" i="2"/>
  <c r="T106" i="2"/>
  <c r="R106" i="2"/>
  <c r="P106" i="2"/>
  <c r="BK106" i="2"/>
  <c r="J106" i="2"/>
  <c r="BF106" i="2" s="1"/>
  <c r="BI104" i="2"/>
  <c r="BH104" i="2"/>
  <c r="BG104" i="2"/>
  <c r="BE104" i="2"/>
  <c r="T104" i="2"/>
  <c r="R104" i="2"/>
  <c r="P104" i="2"/>
  <c r="BK104" i="2"/>
  <c r="J104" i="2"/>
  <c r="BF104" i="2" s="1"/>
  <c r="BI102" i="2"/>
  <c r="BH102" i="2"/>
  <c r="BG102" i="2"/>
  <c r="BE102" i="2"/>
  <c r="T102" i="2"/>
  <c r="R102" i="2"/>
  <c r="P102" i="2"/>
  <c r="BK102" i="2"/>
  <c r="J102" i="2"/>
  <c r="BF102" i="2" s="1"/>
  <c r="BI98" i="2"/>
  <c r="BH98" i="2"/>
  <c r="BG98" i="2"/>
  <c r="BE98" i="2"/>
  <c r="J30" i="2" s="1"/>
  <c r="AV52" i="1" s="1"/>
  <c r="T98" i="2"/>
  <c r="R98" i="2"/>
  <c r="P98" i="2"/>
  <c r="BK98" i="2"/>
  <c r="J98" i="2"/>
  <c r="BF98" i="2" s="1"/>
  <c r="BI97" i="2"/>
  <c r="BH97" i="2"/>
  <c r="BG97" i="2"/>
  <c r="BE97" i="2"/>
  <c r="T97" i="2"/>
  <c r="R97" i="2"/>
  <c r="P97" i="2"/>
  <c r="BK97" i="2"/>
  <c r="J97" i="2"/>
  <c r="BF97" i="2" s="1"/>
  <c r="BI95" i="2"/>
  <c r="BH95" i="2"/>
  <c r="BG95" i="2"/>
  <c r="BE95" i="2"/>
  <c r="T95" i="2"/>
  <c r="R95" i="2"/>
  <c r="P95" i="2"/>
  <c r="BK95" i="2"/>
  <c r="J95" i="2"/>
  <c r="BF95" i="2" s="1"/>
  <c r="BI94" i="2"/>
  <c r="BH94" i="2"/>
  <c r="BG94" i="2"/>
  <c r="BE94" i="2"/>
  <c r="T94" i="2"/>
  <c r="T93" i="2" s="1"/>
  <c r="R94" i="2"/>
  <c r="R93" i="2" s="1"/>
  <c r="P94" i="2"/>
  <c r="P93" i="2" s="1"/>
  <c r="BK94" i="2"/>
  <c r="BK93" i="2" s="1"/>
  <c r="J93" i="2" s="1"/>
  <c r="J59" i="2" s="1"/>
  <c r="J94" i="2"/>
  <c r="BF94" i="2" s="1"/>
  <c r="BI92" i="2"/>
  <c r="BH92" i="2"/>
  <c r="BG92" i="2"/>
  <c r="BF92" i="2"/>
  <c r="BE92" i="2"/>
  <c r="T92" i="2"/>
  <c r="R92" i="2"/>
  <c r="P92" i="2"/>
  <c r="BK92" i="2"/>
  <c r="J92" i="2"/>
  <c r="BI91" i="2"/>
  <c r="BH91" i="2"/>
  <c r="BG91" i="2"/>
  <c r="BE91" i="2"/>
  <c r="T91" i="2"/>
  <c r="R91" i="2"/>
  <c r="P91" i="2"/>
  <c r="BK91" i="2"/>
  <c r="J91" i="2"/>
  <c r="BF91" i="2" s="1"/>
  <c r="BI90" i="2"/>
  <c r="BH90" i="2"/>
  <c r="BG90" i="2"/>
  <c r="BF90" i="2"/>
  <c r="BE90" i="2"/>
  <c r="T90" i="2"/>
  <c r="R90" i="2"/>
  <c r="P90" i="2"/>
  <c r="BK90" i="2"/>
  <c r="J90" i="2"/>
  <c r="BI89" i="2"/>
  <c r="BH89" i="2"/>
  <c r="BG89" i="2"/>
  <c r="BE89" i="2"/>
  <c r="T89" i="2"/>
  <c r="R89" i="2"/>
  <c r="P89" i="2"/>
  <c r="BK89" i="2"/>
  <c r="J89" i="2"/>
  <c r="BF89" i="2" s="1"/>
  <c r="BI88" i="2"/>
  <c r="BH88" i="2"/>
  <c r="BG88" i="2"/>
  <c r="BF88" i="2"/>
  <c r="BE88" i="2"/>
  <c r="T88" i="2"/>
  <c r="R88" i="2"/>
  <c r="P88" i="2"/>
  <c r="BK88" i="2"/>
  <c r="J88" i="2"/>
  <c r="BI87" i="2"/>
  <c r="BH87" i="2"/>
  <c r="BG87" i="2"/>
  <c r="BE87" i="2"/>
  <c r="T87" i="2"/>
  <c r="R87" i="2"/>
  <c r="P87" i="2"/>
  <c r="BK87" i="2"/>
  <c r="J87" i="2"/>
  <c r="BF87" i="2" s="1"/>
  <c r="BI86" i="2"/>
  <c r="F34" i="2" s="1"/>
  <c r="BD52" i="1" s="1"/>
  <c r="BH86" i="2"/>
  <c r="F33" i="2" s="1"/>
  <c r="BC52" i="1" s="1"/>
  <c r="BG86" i="2"/>
  <c r="F32" i="2" s="1"/>
  <c r="BB52" i="1" s="1"/>
  <c r="BF86" i="2"/>
  <c r="J31" i="2" s="1"/>
  <c r="AW52" i="1" s="1"/>
  <c r="BE86" i="2"/>
  <c r="F30" i="2" s="1"/>
  <c r="AZ52" i="1" s="1"/>
  <c r="AZ51" i="1" s="1"/>
  <c r="T86" i="2"/>
  <c r="T85" i="2" s="1"/>
  <c r="R86" i="2"/>
  <c r="P86" i="2"/>
  <c r="P85" i="2" s="1"/>
  <c r="BK86" i="2"/>
  <c r="BK85" i="2" s="1"/>
  <c r="J86" i="2"/>
  <c r="J79" i="2"/>
  <c r="J77" i="2"/>
  <c r="F77" i="2"/>
  <c r="E75" i="2"/>
  <c r="J51" i="2"/>
  <c r="F49" i="2"/>
  <c r="E47" i="2"/>
  <c r="J18" i="2"/>
  <c r="E18" i="2"/>
  <c r="F52" i="2" s="1"/>
  <c r="J17" i="2"/>
  <c r="J15" i="2"/>
  <c r="E15" i="2"/>
  <c r="F51" i="2" s="1"/>
  <c r="J14" i="2"/>
  <c r="J12" i="2"/>
  <c r="J49" i="2" s="1"/>
  <c r="E7" i="2"/>
  <c r="E45" i="2" s="1"/>
  <c r="AS51" i="1"/>
  <c r="L47" i="1"/>
  <c r="AM46" i="1"/>
  <c r="L46" i="1"/>
  <c r="AM44" i="1"/>
  <c r="L44" i="1"/>
  <c r="L42" i="1"/>
  <c r="L41" i="1"/>
  <c r="R170" i="3" l="1"/>
  <c r="P88" i="4"/>
  <c r="BK170" i="3"/>
  <c r="J170" i="3" s="1"/>
  <c r="J67" i="3" s="1"/>
  <c r="J171" i="3"/>
  <c r="J68" i="3" s="1"/>
  <c r="J31" i="3"/>
  <c r="AW53" i="1" s="1"/>
  <c r="F31" i="3"/>
  <c r="BA53" i="1" s="1"/>
  <c r="J85" i="2"/>
  <c r="J58" i="2" s="1"/>
  <c r="BK84" i="2"/>
  <c r="BD51" i="1"/>
  <c r="W30" i="1" s="1"/>
  <c r="J96" i="3"/>
  <c r="J58" i="3" s="1"/>
  <c r="BK95" i="3"/>
  <c r="T170" i="3"/>
  <c r="BK124" i="4"/>
  <c r="J124" i="4" s="1"/>
  <c r="J62" i="4" s="1"/>
  <c r="J125" i="4"/>
  <c r="J63" i="4" s="1"/>
  <c r="J89" i="4"/>
  <c r="J58" i="4" s="1"/>
  <c r="BK88" i="4"/>
  <c r="BC51" i="1"/>
  <c r="P84" i="2"/>
  <c r="P83" i="2" s="1"/>
  <c r="AU52" i="1" s="1"/>
  <c r="P95" i="3"/>
  <c r="T88" i="4"/>
  <c r="R88" i="4"/>
  <c r="R87" i="4" s="1"/>
  <c r="BK122" i="2"/>
  <c r="J122" i="2" s="1"/>
  <c r="J62" i="2" s="1"/>
  <c r="J123" i="2"/>
  <c r="J63" i="2" s="1"/>
  <c r="R95" i="3"/>
  <c r="R94" i="3" s="1"/>
  <c r="P170" i="3"/>
  <c r="BB51" i="1"/>
  <c r="AT52" i="1"/>
  <c r="T84" i="2"/>
  <c r="T83" i="2" s="1"/>
  <c r="T95" i="3"/>
  <c r="T94" i="3" s="1"/>
  <c r="J31" i="4"/>
  <c r="AW54" i="1" s="1"/>
  <c r="AT54" i="1" s="1"/>
  <c r="T124" i="4"/>
  <c r="P124" i="4"/>
  <c r="W26" i="1"/>
  <c r="AV51" i="1"/>
  <c r="R84" i="2"/>
  <c r="R83" i="2" s="1"/>
  <c r="J49" i="3"/>
  <c r="J30" i="3"/>
  <c r="AV53" i="1" s="1"/>
  <c r="AT53" i="1" s="1"/>
  <c r="F79" i="2"/>
  <c r="F31" i="2"/>
  <c r="BA52" i="1" s="1"/>
  <c r="F91" i="3"/>
  <c r="F31" i="4"/>
  <c r="BA54" i="1" s="1"/>
  <c r="F80" i="2"/>
  <c r="J81" i="4"/>
  <c r="E73" i="2"/>
  <c r="F83" i="4"/>
  <c r="W29" i="1" l="1"/>
  <c r="AY51" i="1"/>
  <c r="BA51" i="1"/>
  <c r="BK87" i="4"/>
  <c r="J87" i="4" s="1"/>
  <c r="J88" i="4"/>
  <c r="J57" i="4" s="1"/>
  <c r="BK83" i="2"/>
  <c r="J83" i="2" s="1"/>
  <c r="J84" i="2"/>
  <c r="J57" i="2" s="1"/>
  <c r="T87" i="4"/>
  <c r="AK26" i="1"/>
  <c r="AX51" i="1"/>
  <c r="W28" i="1"/>
  <c r="P94" i="3"/>
  <c r="AU53" i="1" s="1"/>
  <c r="BK94" i="3"/>
  <c r="J94" i="3" s="1"/>
  <c r="J95" i="3"/>
  <c r="J57" i="3" s="1"/>
  <c r="P87" i="4"/>
  <c r="AU54" i="1" s="1"/>
  <c r="AU51" i="1" s="1"/>
  <c r="J56" i="3" l="1"/>
  <c r="J27" i="3"/>
  <c r="J27" i="2"/>
  <c r="J56" i="2"/>
  <c r="AW51" i="1"/>
  <c r="W27" i="1"/>
  <c r="J27" i="4"/>
  <c r="J56" i="4"/>
  <c r="J36" i="4" l="1"/>
  <c r="AG54" i="1"/>
  <c r="AN54" i="1" s="1"/>
  <c r="AK27" i="1"/>
  <c r="AT51" i="1"/>
  <c r="J36" i="2"/>
  <c r="AG52" i="1"/>
  <c r="J36" i="3"/>
  <c r="AG53" i="1"/>
  <c r="AN53" i="1" s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<sst xmlns="http://schemas.openxmlformats.org/spreadsheetml/2006/main" count="4387" uniqueCount="966">
  <si>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</si>
  <si>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</si>
  <si>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</si>
  <si>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</si>
  <si>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</si>
  <si>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</si>
  <si>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</si>
  <si>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{231b564a-d57d-4dd4-bc1b-4446e2abce3d}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</si>
  <si>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</si>
  <si>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</si>
  <si>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</si>
  <si>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</si>
  <si>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</si>
  <si>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</si>
  <si>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</si>
  <si>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</si>
  <si>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20160602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</si>
  <si>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</si>
  <si>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</si>
  <si>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Panelový dům Lipová 161</t>
  </si>
  <si>
    <t>0,1</t>
  </si>
  <si>
    <t>KSO:</t>
  </si>
  <si>
    <t/>
  </si>
  <si>
    <t>CC-CZ:</t>
  </si>
  <si>
    <t>1</t>
  </si>
  <si>
    <t>Místo:</t>
  </si>
  <si>
    <t>Český Krumlov</t>
  </si>
  <si>
    <t>Datum:</t>
  </si>
  <si>
    <t>29.3.2016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</si>
  <si>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</si>
  <si>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</si>
  <si>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</si>
  <si>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</si>
  <si>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</si>
  <si>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</si>
  <si>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</si>
  <si>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</si>
  <si>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</si>
  <si>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60636564</t>
  </si>
  <si>
    <t>Ing. Vladan Píša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</si>
  <si>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</si>
  <si>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</si>
  <si>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</si>
  <si>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</si>
  <si>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</si>
  <si>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</si>
  <si>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</si>
  <si>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</si>
  <si>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</si>
  <si>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</si>
  <si>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</si>
  <si>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</si>
  <si>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</si>
  <si>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</si>
  <si>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</si>
  <si>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</si>
  <si>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</si>
  <si>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</si>
  <si>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</si>
  <si>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</si>
  <si>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</si>
  <si>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</si>
  <si>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</si>
  <si>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</si>
  <si>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</si>
  <si>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</si>
  <si>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</si>
  <si>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</si>
  <si>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</si>
  <si>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</si>
  <si>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</si>
  <si>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</si>
  <si>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</si>
  <si>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</si>
  <si>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</si>
  <si>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</si>
  <si>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</si>
  <si>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</si>
  <si>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</si>
  <si>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</si>
  <si>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</si>
  <si>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</si>
  <si>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Způsobilé vedlejší náklady</t>
  </si>
  <si>
    <t>STA</t>
  </si>
  <si>
    <t>{17f65117-872d-468a-a35b-237962fb1d58}</t>
  </si>
  <si>
    <t>SO 02</t>
  </si>
  <si>
    <t>Způsobilé hlavní náklady</t>
  </si>
  <si>
    <t>{52ccdd3b-a261-489f-9c9f-1d0d0e3bb702}</t>
  </si>
  <si>
    <t>SO 03</t>
  </si>
  <si>
    <t>Nezpůsobilé náklady</t>
  </si>
  <si>
    <t>{9a00d6e2-3f09-427a-bf58-92e7265d702e}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</si>
  <si>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</si>
  <si>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</si>
  <si>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</si>
  <si>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</si>
  <si>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</si>
  <si>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</si>
  <si>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</si>
  <si>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01 - Způsobilé vedlejší náklady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</si>
  <si>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</si>
  <si>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</si>
  <si>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</si>
  <si>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</si>
  <si>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</si>
  <si>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</si>
  <si>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</si>
  <si>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62 - Úprava povrchů vnější</t>
  </si>
  <si>
    <t xml:space="preserve">    95 - Různé dokončovací konstrukce a práce pozemních staveb</t>
  </si>
  <si>
    <t xml:space="preserve">    99 - Přesun hmot</t>
  </si>
  <si>
    <t>VRN - Vedlejší rozpočtové náklady</t>
  </si>
  <si>
    <t xml:space="preserve">    VRN3 - Zařízení staveniště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</si>
  <si>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</si>
  <si>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</si>
  <si>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</si>
  <si>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</si>
  <si>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</si>
  <si>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</si>
  <si>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</si>
  <si>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</si>
  <si>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</si>
  <si>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</si>
  <si>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</si>
  <si>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</si>
  <si>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</si>
  <si>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</si>
  <si>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</si>
  <si>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</si>
  <si>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</si>
  <si>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</si>
  <si>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</si>
  <si>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132201101</t>
  </si>
  <si>
    <t>Hloubení rýh š do 600 mm v hornině tř. 3 objemu do 100 m3</t>
  </si>
  <si>
    <t>m3</t>
  </si>
  <si>
    <t>CS ÚRS 2015 02</t>
  </si>
  <si>
    <t>4</t>
  </si>
  <si>
    <t>2</t>
  </si>
  <si>
    <t>-1423103217</t>
  </si>
  <si>
    <t>132201109</t>
  </si>
  <si>
    <t>Příplatek za lepivost k hloubení rýh š do 600 mm v hornině tř. 3</t>
  </si>
  <si>
    <t>-1016590321</t>
  </si>
  <si>
    <t>3</t>
  </si>
  <si>
    <t>162201102</t>
  </si>
  <si>
    <t>Vodorovné přemístění do 50 m výkopku z horniny tř. 1 až 4</t>
  </si>
  <si>
    <t>-167238794</t>
  </si>
  <si>
    <t>162701105</t>
  </si>
  <si>
    <t>Vodorovné přemístění do 10000 m výkopku z horniny tř. 1 až 4</t>
  </si>
  <si>
    <t>-884219214</t>
  </si>
  <si>
    <t>5</t>
  </si>
  <si>
    <t>162701109</t>
  </si>
  <si>
    <t>Příplatek k vodorovnému přemístění výkopku z horniny tř. 1 až 4 ZKD 1000 m přes 10000 m</t>
  </si>
  <si>
    <t>-2144177739</t>
  </si>
  <si>
    <t>6</t>
  </si>
  <si>
    <t>171201201</t>
  </si>
  <si>
    <t>Uložení sypaniny na skládky</t>
  </si>
  <si>
    <t>447921174</t>
  </si>
  <si>
    <t>7</t>
  </si>
  <si>
    <t>171201211</t>
  </si>
  <si>
    <t>Poplatek za uložení odpadu ze sypaniny na skládce (skládkovné)</t>
  </si>
  <si>
    <t>t</t>
  </si>
  <si>
    <t>-1148011305</t>
  </si>
  <si>
    <t>62</t>
  </si>
  <si>
    <t>Úprava povrchů vnější</t>
  </si>
  <si>
    <t>8</t>
  </si>
  <si>
    <t>622211021</t>
  </si>
  <si>
    <t>Montáž kontaktního zateplení vnějších stěn z polystyrénových desek tl do 120 mm</t>
  </si>
  <si>
    <t>m2</t>
  </si>
  <si>
    <t>-960377880</t>
  </si>
  <si>
    <t>9</t>
  </si>
  <si>
    <t>M</t>
  </si>
  <si>
    <t>283764440</t>
  </si>
  <si>
    <t>deska z extrudovaného polystyrénu BACHL XPS 300 G 120 mm</t>
  </si>
  <si>
    <t>-227071215</t>
  </si>
  <si>
    <t>VV</t>
  </si>
  <si>
    <t>52,2*1,02 'Přepočtené koeficientem množství</t>
  </si>
  <si>
    <t>62-001</t>
  </si>
  <si>
    <t>Zesílení u soklu - perlinka s přesahem min 100mm</t>
  </si>
  <si>
    <t>-140243629</t>
  </si>
  <si>
    <t>11</t>
  </si>
  <si>
    <t>622211031</t>
  </si>
  <si>
    <t>Montáž kontaktního zateplení vnějších stěn z polystyrénových desek tl do 160 mm</t>
  </si>
  <si>
    <t>-1022815902</t>
  </si>
  <si>
    <t>15,3*2,8</t>
  </si>
  <si>
    <t>-1*0,6*5-1,2*0,6*7</t>
  </si>
  <si>
    <t>Součet</t>
  </si>
  <si>
    <t>12</t>
  </si>
  <si>
    <t>283759350</t>
  </si>
  <si>
    <t>deska fasádní polystyrénová EPS 70 F 1000 x 500 x 150 mm</t>
  </si>
  <si>
    <t>-942198510</t>
  </si>
  <si>
    <t>34,8*1,02 'Přepočtené koeficientem množství</t>
  </si>
  <si>
    <t>13</t>
  </si>
  <si>
    <t>622211041</t>
  </si>
  <si>
    <t>Montáž kontaktního zateplení vnějších stěn z polystyrénových desek tl do 200 mm</t>
  </si>
  <si>
    <t>1462723304</t>
  </si>
  <si>
    <t>8,1*2,8</t>
  </si>
  <si>
    <t>14</t>
  </si>
  <si>
    <t>283759540</t>
  </si>
  <si>
    <t>deska fasádní polystyrénová EPS 70 F 1000 x 500 x 200 mm</t>
  </si>
  <si>
    <t>754937754</t>
  </si>
  <si>
    <t>22,68*1,02 'Přepočtené koeficientem množství</t>
  </si>
  <si>
    <t>622212061</t>
  </si>
  <si>
    <t>Montáž kontaktního zateplení vnějšího ostění hl. špalety do 400 mm z polystyrenu tl do 80 mm</t>
  </si>
  <si>
    <t>m</t>
  </si>
  <si>
    <t>-735024213</t>
  </si>
  <si>
    <t>(1+0,6*2)*5+(1,2+0,6*2)*7</t>
  </si>
  <si>
    <t>16</t>
  </si>
  <si>
    <t>283759330</t>
  </si>
  <si>
    <t>deska fasádní polystyrénová EPS 70 F 1000 x 500 x 50 mm</t>
  </si>
  <si>
    <t>1119258271</t>
  </si>
  <si>
    <t>27,8*0,3</t>
  </si>
  <si>
    <t>8,34*1,02 'Přepočtené koeficientem množství</t>
  </si>
  <si>
    <t>17</t>
  </si>
  <si>
    <t>622511111R</t>
  </si>
  <si>
    <t>Tenkovrstvá mozaiková střednězrnná omítka včetně penetrace vnějších stěn</t>
  </si>
  <si>
    <t>-309692234</t>
  </si>
  <si>
    <t>18</t>
  </si>
  <si>
    <t>622531021</t>
  </si>
  <si>
    <t>Tenkovrstvá silikonová zrnitá omítka tl. 2,0 mm včetně penetrace vnějších stěn</t>
  </si>
  <si>
    <t>1388205705</t>
  </si>
  <si>
    <t>34,8+22,68+8,5</t>
  </si>
  <si>
    <t>19</t>
  </si>
  <si>
    <t>629995101</t>
  </si>
  <si>
    <t>Očištění vnějších ploch tlakovou vodou</t>
  </si>
  <si>
    <t>1661505422</t>
  </si>
  <si>
    <t>95</t>
  </si>
  <si>
    <t>Různé dokončovací konstrukce a práce pozemních staveb</t>
  </si>
  <si>
    <t>20</t>
  </si>
  <si>
    <t>95-002</t>
  </si>
  <si>
    <t>Úprava prvků na fasádě ( vytažení o tl zateplovacího systému )</t>
  </si>
  <si>
    <t>kus</t>
  </si>
  <si>
    <t>-1465478661</t>
  </si>
  <si>
    <t>99</t>
  </si>
  <si>
    <t>Přesun hmot</t>
  </si>
  <si>
    <t>998012102</t>
  </si>
  <si>
    <t>Přesun hmot pro budovy monolitické s vyzdívaným obvodovým pláštěm v do 12 m</t>
  </si>
  <si>
    <t>-779407461</t>
  </si>
  <si>
    <t>VRN</t>
  </si>
  <si>
    <t>Vedlejší rozpočtové náklady</t>
  </si>
  <si>
    <t>VRN3</t>
  </si>
  <si>
    <t>Zařízení staveniště</t>
  </si>
  <si>
    <t>22</t>
  </si>
  <si>
    <t>030001000</t>
  </si>
  <si>
    <t>…</t>
  </si>
  <si>
    <t>1024</t>
  </si>
  <si>
    <t>1121006975</t>
  </si>
  <si>
    <t>SO 02 - Způsobilé hlavní náklady</t>
  </si>
  <si>
    <t xml:space="preserve">    6 - Úpravy povrchů, podlahy a osazování výplní</t>
  </si>
  <si>
    <t xml:space="preserve">    61 - Úprava povrchů vnitřní</t>
  </si>
  <si>
    <t xml:space="preserve">    9 - Ostatní konstrukce a práce, bourání</t>
  </si>
  <si>
    <t xml:space="preserve">    93 - Různé dokončovací konstrukce a práce inženýrských staveb</t>
  </si>
  <si>
    <t xml:space="preserve">    94 - Lešení a stavební výtahy</t>
  </si>
  <si>
    <t xml:space="preserve">    96 - Bourání konstrukcí</t>
  </si>
  <si>
    <t>PSV - Práce a dodávky PSV</t>
  </si>
  <si>
    <t xml:space="preserve">    713 - Izolace tepelné</t>
  </si>
  <si>
    <t xml:space="preserve">    764 - Konstrukce klempířské</t>
  </si>
  <si>
    <t xml:space="preserve">    766 - Otvorové prvky z plastu</t>
  </si>
  <si>
    <t xml:space="preserve">    712 - Povlakové krytiny</t>
  </si>
  <si>
    <t xml:space="preserve">    762 - Konstrukce tesařské</t>
  </si>
  <si>
    <t xml:space="preserve">    767 - Konstrukce zámečnické</t>
  </si>
  <si>
    <t xml:space="preserve">    784 - Dokončovací práce - malby a tapety</t>
  </si>
  <si>
    <t>Úpravy povrchů, podlahy a osazování výplní</t>
  </si>
  <si>
    <t>612321141</t>
  </si>
  <si>
    <t>Vápenocementová omítka štuková dvouvrstvá vnitřních stěn nanášená ručně</t>
  </si>
  <si>
    <t>1374025179</t>
  </si>
  <si>
    <t>612325302</t>
  </si>
  <si>
    <t>Vápenocementová štuková omítka ostění nebo nadpraží</t>
  </si>
  <si>
    <t>-1500249426</t>
  </si>
  <si>
    <t>61</t>
  </si>
  <si>
    <t>Úprava povrchů vnitřní</t>
  </si>
  <si>
    <t>619995001</t>
  </si>
  <si>
    <t>Začištění omítek kolem oken, dveří, podlah nebo obkladů</t>
  </si>
  <si>
    <t>560084026</t>
  </si>
  <si>
    <t>-357807941</t>
  </si>
  <si>
    <t>283759380</t>
  </si>
  <si>
    <t>deska fasádní polystyrénová EPS 70 F 1000 x 500 x 100 mm</t>
  </si>
  <si>
    <t>-1967514015</t>
  </si>
  <si>
    <t>14,4*1,02 'Přepočtené koeficientem množství</t>
  </si>
  <si>
    <t>-1763342206</t>
  </si>
  <si>
    <t>1263610803</t>
  </si>
  <si>
    <t>378,12*1,02 'Přepočtené koeficientem množství</t>
  </si>
  <si>
    <t>1319890289</t>
  </si>
  <si>
    <t>82173081</t>
  </si>
  <si>
    <t>1082,28*1,02 'Přepočtené koeficientem množství</t>
  </si>
  <si>
    <t>622211061</t>
  </si>
  <si>
    <t>Montáž kontaktního zateplení vnějších stěn z polystyrénových desek tl přes 240 mm</t>
  </si>
  <si>
    <t>-1473310427</t>
  </si>
  <si>
    <t>283759400</t>
  </si>
  <si>
    <t>deska z pěnového polystyrenu 70 F 1000 x 500 x 1000 mm</t>
  </si>
  <si>
    <t>2005573830</t>
  </si>
  <si>
    <t>106,5*0,3</t>
  </si>
  <si>
    <t>31,95*1,02 'Přepočtené koeficientem množství</t>
  </si>
  <si>
    <t>1681551921</t>
  </si>
  <si>
    <t>-1807232806</t>
  </si>
  <si>
    <t>159,9*0,3</t>
  </si>
  <si>
    <t>47,97*1,02 'Přepočtené koeficientem množství</t>
  </si>
  <si>
    <t>622221031</t>
  </si>
  <si>
    <t>Montáž kontaktního zateplení vnějších stěn z minerální vlny s podélnou orientací vláken tl do 160 mm</t>
  </si>
  <si>
    <t>1461515587</t>
  </si>
  <si>
    <t>631515310</t>
  </si>
  <si>
    <t>deska minerální izolační ISOVER TF PROFI tl. 150 mm</t>
  </si>
  <si>
    <t>2142054685</t>
  </si>
  <si>
    <t>17,6*1,02 'Přepočtené koeficientem množství</t>
  </si>
  <si>
    <t>622222011</t>
  </si>
  <si>
    <t>Montáž kontaktního zateplení vnějšího ostění hl. špalety do 200 mm z minerální vlny tl do 80 mm</t>
  </si>
  <si>
    <t>-1106377141</t>
  </si>
  <si>
    <t>631515190</t>
  </si>
  <si>
    <t>deska minerální izolační ISOVER TF PROFI tl. 50 mm</t>
  </si>
  <si>
    <t>-30730136</t>
  </si>
  <si>
    <t>559,8*0,3</t>
  </si>
  <si>
    <t>167,94*1,02 'Přepočtené koeficientem množství</t>
  </si>
  <si>
    <t>622252001</t>
  </si>
  <si>
    <t>Montáž zakládacích soklových lišt zateplení</t>
  </si>
  <si>
    <t>-518485663</t>
  </si>
  <si>
    <t>590516380</t>
  </si>
  <si>
    <t>lišta zakládací LO 153 mm tl.1,0mm</t>
  </si>
  <si>
    <t>108163620</t>
  </si>
  <si>
    <t>622252002</t>
  </si>
  <si>
    <t>Montáž ostatních lišt zateplení</t>
  </si>
  <si>
    <t>-2030348511</t>
  </si>
  <si>
    <t>590514760</t>
  </si>
  <si>
    <t>profil okenní s tkaninou APU lišta</t>
  </si>
  <si>
    <t>1929682405</t>
  </si>
  <si>
    <t>590514820</t>
  </si>
  <si>
    <t>lišta rohová s tkaninou</t>
  </si>
  <si>
    <t>1960333742</t>
  </si>
  <si>
    <t>23</t>
  </si>
  <si>
    <t>590515000</t>
  </si>
  <si>
    <t>profil dilatační stěnový , dl. 2,5 m</t>
  </si>
  <si>
    <t>1855378500</t>
  </si>
  <si>
    <t>19,7058823529412*1,02 'Přepočtené koeficientem množství</t>
  </si>
  <si>
    <t>24</t>
  </si>
  <si>
    <t>590515020</t>
  </si>
  <si>
    <t>profil dilatační rohový , dl. 2,5 m</t>
  </si>
  <si>
    <t>1686876726</t>
  </si>
  <si>
    <t>17,0588235294118*1,02 'Přepočtené koeficientem množství</t>
  </si>
  <si>
    <t>25</t>
  </si>
  <si>
    <t>590515120</t>
  </si>
  <si>
    <t>profil parapetní - Thermospoj LPE plast 2 m</t>
  </si>
  <si>
    <t>-1144653861</t>
  </si>
  <si>
    <t>184,117647058824*1,02 'Přepočtené koeficientem množství</t>
  </si>
  <si>
    <t>26</t>
  </si>
  <si>
    <t>622325202</t>
  </si>
  <si>
    <t>Oprava vápenocementové štukové omítky vnějších stěn v rozsahu do 30%</t>
  </si>
  <si>
    <t>-1173912654</t>
  </si>
  <si>
    <t>27</t>
  </si>
  <si>
    <t>622531011R.</t>
  </si>
  <si>
    <t>Tenkovrstvá zrnitá omítka včetně penetrace vnějších stěn</t>
  </si>
  <si>
    <t>642678038</t>
  </si>
  <si>
    <t>28</t>
  </si>
  <si>
    <t>629991011</t>
  </si>
  <si>
    <t>Zakrytí výplní otvorů a svislých ploch fólií přilepenou lepící páskou</t>
  </si>
  <si>
    <t>1474181554</t>
  </si>
  <si>
    <t>29</t>
  </si>
  <si>
    <t>629992111R</t>
  </si>
  <si>
    <t>Zatmelení spar  tmelem včetně výplně PUR pěnou</t>
  </si>
  <si>
    <t>669554930</t>
  </si>
  <si>
    <t>30</t>
  </si>
  <si>
    <t>1852826679</t>
  </si>
  <si>
    <t>1510,45-54</t>
  </si>
  <si>
    <t>Ostatní konstrukce a práce, bourání</t>
  </si>
  <si>
    <t>31</t>
  </si>
  <si>
    <t>953961112</t>
  </si>
  <si>
    <t>Kotvy chemickým tmelem M 10 hl 200 mm do betonu, ŽB nebo kamene s vyvrtáním otvoru</t>
  </si>
  <si>
    <t>1990426525</t>
  </si>
  <si>
    <t>"kotvení atiky á 500 mm</t>
  </si>
  <si>
    <t>(24,9+1,2*2)*2/0,5</t>
  </si>
  <si>
    <t>(17,9+1,1*2)*2/0,5</t>
  </si>
  <si>
    <t>(6,2*2+4*2)/0,5</t>
  </si>
  <si>
    <t>230</t>
  </si>
  <si>
    <t>93</t>
  </si>
  <si>
    <t>Různé dokončovací konstrukce a práce inženýrských staveb</t>
  </si>
  <si>
    <t>32</t>
  </si>
  <si>
    <t>931994141R</t>
  </si>
  <si>
    <t>Těsnění pracovní spáry  konstrukce polyuretanovým tmelem</t>
  </si>
  <si>
    <t>-667958887</t>
  </si>
  <si>
    <t>94</t>
  </si>
  <si>
    <t>Lešení a stavební výtahy</t>
  </si>
  <si>
    <t>33</t>
  </si>
  <si>
    <t>941211111</t>
  </si>
  <si>
    <t>Montáž lešení řadového rámového lehkého zatížení do 200 kg/m2 š do 0,9 m v do 10 m</t>
  </si>
  <si>
    <t>-366818555</t>
  </si>
  <si>
    <t>34</t>
  </si>
  <si>
    <t>941211211</t>
  </si>
  <si>
    <t>Příplatek k lešení řadovému rámovému lehkému š 0,9 m v do 25 m za první a ZKD měsíc</t>
  </si>
  <si>
    <t>896748200</t>
  </si>
  <si>
    <t>35</t>
  </si>
  <si>
    <t>941211811</t>
  </si>
  <si>
    <t>Demontáž lešení řadového rámového lehkého zatížení do 200 kg/m2 š do 0,9 m v do 10 m</t>
  </si>
  <si>
    <t>1103180583</t>
  </si>
  <si>
    <t>36</t>
  </si>
  <si>
    <t>944511111</t>
  </si>
  <si>
    <t>Montáž ochranné sítě z textilie z umělých vláken</t>
  </si>
  <si>
    <t>-862806141</t>
  </si>
  <si>
    <t>37</t>
  </si>
  <si>
    <t>944511211</t>
  </si>
  <si>
    <t>Příplatek k ochranné síti za první a ZKD měsíc</t>
  </si>
  <si>
    <t>239014575</t>
  </si>
  <si>
    <t>38</t>
  </si>
  <si>
    <t>944511811</t>
  </si>
  <si>
    <t>Demontáž ochranné sítě z textilie z umělých vláken</t>
  </si>
  <si>
    <t>804806677</t>
  </si>
  <si>
    <t>39</t>
  </si>
  <si>
    <t>949101111</t>
  </si>
  <si>
    <t>Lešení pomocné pro objekty pozemních staveb s lešeňovou podlahou v do 1,9 m zatížení do 150 kg/m2</t>
  </si>
  <si>
    <t>1817709261</t>
  </si>
  <si>
    <t>40</t>
  </si>
  <si>
    <t>95-001</t>
  </si>
  <si>
    <t>Provedení sond do střešní konstrukce vč. zpětného zapravení</t>
  </si>
  <si>
    <t>-301215750</t>
  </si>
  <si>
    <t>41</t>
  </si>
  <si>
    <t>95-01</t>
  </si>
  <si>
    <t>Odtrhové zkoušky</t>
  </si>
  <si>
    <t>360861064</t>
  </si>
  <si>
    <t>96</t>
  </si>
  <si>
    <t>Bourání konstrukcí</t>
  </si>
  <si>
    <t>42</t>
  </si>
  <si>
    <t>96-004</t>
  </si>
  <si>
    <t>Úklid po bourání oken</t>
  </si>
  <si>
    <t>1275354350</t>
  </si>
  <si>
    <t>43</t>
  </si>
  <si>
    <t>968062377</t>
  </si>
  <si>
    <t>Vybourání dřevěných rámů oken a dveří zdvojených včetně křídel</t>
  </si>
  <si>
    <t>1263598564</t>
  </si>
  <si>
    <t>44</t>
  </si>
  <si>
    <t>997013111</t>
  </si>
  <si>
    <t>Přesun a likvidace demontovaných oken</t>
  </si>
  <si>
    <t>934631623</t>
  </si>
  <si>
    <t>45</t>
  </si>
  <si>
    <t>1988381025</t>
  </si>
  <si>
    <t>PSV</t>
  </si>
  <si>
    <t>Práce a dodávky PSV</t>
  </si>
  <si>
    <t>713</t>
  </si>
  <si>
    <t>Izolace tepelné</t>
  </si>
  <si>
    <t>46</t>
  </si>
  <si>
    <t>713131141</t>
  </si>
  <si>
    <t>Montáž izolace tepelné stěn lepením celoplošně rohoží, pásů, dílců, desek</t>
  </si>
  <si>
    <t>538197654</t>
  </si>
  <si>
    <t>47</t>
  </si>
  <si>
    <t>283758180</t>
  </si>
  <si>
    <t>deska z pěnového polystyrenu EPS 50 Z 1000 x 1000 x 70 mm</t>
  </si>
  <si>
    <t>1871702587</t>
  </si>
  <si>
    <t>48</t>
  </si>
  <si>
    <t>283758160</t>
  </si>
  <si>
    <t>deska z pěnového polystyrenu EPS 50 Z 1000 x 1000 x 50 mm</t>
  </si>
  <si>
    <t>-342608984</t>
  </si>
  <si>
    <t>49</t>
  </si>
  <si>
    <t>-1650670590</t>
  </si>
  <si>
    <t>"atiky</t>
  </si>
  <si>
    <t>"150 mm</t>
  </si>
  <si>
    <t>(6,85*2+14*2)*0,6</t>
  </si>
  <si>
    <t>"200 mm</t>
  </si>
  <si>
    <t>((16,8+1,25*2)*2+(2,84+1,25*2)*2)*0,6</t>
  </si>
  <si>
    <t>50</t>
  </si>
  <si>
    <t>283723210</t>
  </si>
  <si>
    <t>deska z pěnového polystyrenu EPS 100 S 1000 x 500 x 200 mm</t>
  </si>
  <si>
    <t>2043794164</t>
  </si>
  <si>
    <t>29,568*1,03 'Přepočtené koeficientem množství</t>
  </si>
  <si>
    <t>51</t>
  </si>
  <si>
    <t>283723190</t>
  </si>
  <si>
    <t>deska z pěnového polystyrenu EPS 100 S 1000 x 500 x 150 mm</t>
  </si>
  <si>
    <t>1057085895</t>
  </si>
  <si>
    <t>25,02*1,03 'Přepočtené koeficientem množství</t>
  </si>
  <si>
    <t>52</t>
  </si>
  <si>
    <t>713141131</t>
  </si>
  <si>
    <t>Montáž izolace tepelné střech plochých lepené INSTA-STIK 1 vrstva rohoží, pásů, dílců, desek</t>
  </si>
  <si>
    <t>-2090916512</t>
  </si>
  <si>
    <t>53</t>
  </si>
  <si>
    <t>283759930</t>
  </si>
  <si>
    <t>deska z pěnového polystyrenu EPS 100 S 1000 x 500 x 220 mm</t>
  </si>
  <si>
    <t>-1366069586</t>
  </si>
  <si>
    <t>371*1,03 'Přepočtené koeficientem množství</t>
  </si>
  <si>
    <t>54</t>
  </si>
  <si>
    <t>713141151</t>
  </si>
  <si>
    <t>Montáž izolace tepelné střech plochých kladené volně 1 vrstva rohoží, pásů, dílců, desek</t>
  </si>
  <si>
    <t>-2092504202</t>
  </si>
  <si>
    <t>"spády v rozích a před šachtami</t>
  </si>
  <si>
    <t>0,2+1,5+0,3*4+0,4*2</t>
  </si>
  <si>
    <t>"vyspádování kanálu</t>
  </si>
  <si>
    <t>127</t>
  </si>
  <si>
    <t>Mezisoučet</t>
  </si>
  <si>
    <t>"atika MV tl. 100 mm</t>
  </si>
  <si>
    <t>(24,9+1,2*2)*2*0,2</t>
  </si>
  <si>
    <t>(17,9+1,1*2)*2*0,2</t>
  </si>
  <si>
    <t>(6,2*2+4*2)*0,2</t>
  </si>
  <si>
    <t>55</t>
  </si>
  <si>
    <t>28375910R</t>
  </si>
  <si>
    <t>Dodávka spádových klínu z polystyrenu EPS 150 S</t>
  </si>
  <si>
    <t>1735404151</t>
  </si>
  <si>
    <t>130,7*0,08</t>
  </si>
  <si>
    <t>10,456*1,03 'Přepočtené koeficientem množství</t>
  </si>
  <si>
    <t>56</t>
  </si>
  <si>
    <t>631481040</t>
  </si>
  <si>
    <t>deska minerální střešní izolační ISOVER ORSIK 600x1200 mm tl. 100 mm</t>
  </si>
  <si>
    <t>1357610234</t>
  </si>
  <si>
    <t>23,04*1,03 'Přepočtené koeficientem množství</t>
  </si>
  <si>
    <t>57</t>
  </si>
  <si>
    <t>713141211</t>
  </si>
  <si>
    <t>Montáž izolace tepelné střech plochých volně položené atikový klín</t>
  </si>
  <si>
    <t>-776579666</t>
  </si>
  <si>
    <t>(24,9+1,2*2)*2*2</t>
  </si>
  <si>
    <t>(17,9+1,1*2)*2*2</t>
  </si>
  <si>
    <t>6,2*2+4*2+(2*2+1,4*2)*2+1,4*2+1,2*2</t>
  </si>
  <si>
    <t>58</t>
  </si>
  <si>
    <t>631529040</t>
  </si>
  <si>
    <t>klín atikový přechodný ISOVER AK tl.60 x 60 mm</t>
  </si>
  <si>
    <t>-1759338026</t>
  </si>
  <si>
    <t>228,8*1,1 'Přepočtené koeficientem množství</t>
  </si>
  <si>
    <t>59</t>
  </si>
  <si>
    <t>998713103</t>
  </si>
  <si>
    <t>Přesun hmot pro izolace tepelné v objektech v do 24 m</t>
  </si>
  <si>
    <t>-1480684119</t>
  </si>
  <si>
    <t>764</t>
  </si>
  <si>
    <t>Konstrukce klempířské</t>
  </si>
  <si>
    <t>60</t>
  </si>
  <si>
    <t>764-001</t>
  </si>
  <si>
    <t>Přesun a likvidace demontovaných klempířských prvků</t>
  </si>
  <si>
    <t>-1514742741</t>
  </si>
  <si>
    <t>764002841</t>
  </si>
  <si>
    <t>Demontáž oplechování horních ploch zdí a nadezdívek do suti</t>
  </si>
  <si>
    <t>758889265</t>
  </si>
  <si>
    <t>20,4</t>
  </si>
  <si>
    <t>((8,1+15,3)*2)</t>
  </si>
  <si>
    <t>((17,9+1,4*2)*2+(2,9+1,2*2)*2)</t>
  </si>
  <si>
    <t>764215609</t>
  </si>
  <si>
    <t>Oplechování horních ploch a atik bez rohů z Pz plechu s povrch úpravou celoplošně lepené rš 800 mm</t>
  </si>
  <si>
    <t>-1088316051</t>
  </si>
  <si>
    <t>(6,2*2+4*2)</t>
  </si>
  <si>
    <t>63</t>
  </si>
  <si>
    <t>764215611</t>
  </si>
  <si>
    <t>Oplechování horních ploch a atik bez rohů z Pz s povrch úpravou celoplošně lepené rš přes 800 mm</t>
  </si>
  <si>
    <t>707588970</t>
  </si>
  <si>
    <t>((8,1+15,3)*2)*0,86</t>
  </si>
  <si>
    <t>((17,9+1,4*2)*2+(2,9+1,2*2)*2)*0,96</t>
  </si>
  <si>
    <t>64</t>
  </si>
  <si>
    <t>764218604</t>
  </si>
  <si>
    <t>Oplechování rovné římsy mechanicky kotvené z Pz s upraveným povrchem rš 330 mm</t>
  </si>
  <si>
    <t>-1360836019</t>
  </si>
  <si>
    <t>65</t>
  </si>
  <si>
    <t>764216604</t>
  </si>
  <si>
    <t>Oplechování rovných parapetů mechanicky kotvené z Pz s povrchovou úpravou rš 330 mm</t>
  </si>
  <si>
    <t>1939846202</t>
  </si>
  <si>
    <t>66</t>
  </si>
  <si>
    <t>764002851</t>
  </si>
  <si>
    <t>Demontáž oplechování parapetů do suti</t>
  </si>
  <si>
    <t>688352221</t>
  </si>
  <si>
    <t>67</t>
  </si>
  <si>
    <t>998764103</t>
  </si>
  <si>
    <t>Přesun hmot tonážní pro konstrukce klempířské v objektech v do 24 m</t>
  </si>
  <si>
    <t>-822581603</t>
  </si>
  <si>
    <t>766</t>
  </si>
  <si>
    <t>Otvorové prvky z plastu</t>
  </si>
  <si>
    <t>68</t>
  </si>
  <si>
    <t>766-001.1</t>
  </si>
  <si>
    <t>Příplatek za kovové kotvící profily oken</t>
  </si>
  <si>
    <t>-1360874452</t>
  </si>
  <si>
    <t>69</t>
  </si>
  <si>
    <t>766-003</t>
  </si>
  <si>
    <t>Příplatek za hydroizolační pásky</t>
  </si>
  <si>
    <t>-1613394466</t>
  </si>
  <si>
    <t>70</t>
  </si>
  <si>
    <t>766-101</t>
  </si>
  <si>
    <t>D+M O1 okno plastové 1800/1580 - specifikace viz tabulka výrobků</t>
  </si>
  <si>
    <t>-274981780</t>
  </si>
  <si>
    <t>71</t>
  </si>
  <si>
    <t>766-102</t>
  </si>
  <si>
    <t>D+M O2 okno plastové 1200/600 - specifikace viz tabulka výrobků</t>
  </si>
  <si>
    <t>-1137203588</t>
  </si>
  <si>
    <t>72</t>
  </si>
  <si>
    <t>766-103</t>
  </si>
  <si>
    <t>D+M O3 okno plastové 1000/600 - specifikace viz tabulka výrobků</t>
  </si>
  <si>
    <t>908288300</t>
  </si>
  <si>
    <t>73</t>
  </si>
  <si>
    <t>766-104</t>
  </si>
  <si>
    <t>D+M O4 okno plastové 1200/1580 - specifikace viz tabulka výrobků</t>
  </si>
  <si>
    <t>493714881</t>
  </si>
  <si>
    <t>74</t>
  </si>
  <si>
    <t>766-105</t>
  </si>
  <si>
    <t>D+M O5 okno plastové 1200/1220 - specifikace viz tabulka výrobků</t>
  </si>
  <si>
    <t>-556345825</t>
  </si>
  <si>
    <t>75</t>
  </si>
  <si>
    <t>766-106</t>
  </si>
  <si>
    <t>D+M D1 dveře plastové 1450/2275 - specifikace viz tabulka výrobků</t>
  </si>
  <si>
    <t>-1031825932</t>
  </si>
  <si>
    <t>76</t>
  </si>
  <si>
    <t>766-107</t>
  </si>
  <si>
    <t>D+M D2 dveře plastové 900/2275 - specifikace viz tabulka výrobků</t>
  </si>
  <si>
    <t>-1205553895</t>
  </si>
  <si>
    <t>77</t>
  </si>
  <si>
    <t>766-108</t>
  </si>
  <si>
    <t>D+M D3 dveře plastové 900/2275 - specifikace viz tabulka výrobků</t>
  </si>
  <si>
    <t>1260188182</t>
  </si>
  <si>
    <t>712</t>
  </si>
  <si>
    <t>Povlakové krytiny</t>
  </si>
  <si>
    <t>78</t>
  </si>
  <si>
    <t>712300832</t>
  </si>
  <si>
    <t>Odstranění povlakové krytiny střech dvouvrstvé</t>
  </si>
  <si>
    <t>2082125558</t>
  </si>
  <si>
    <t>(24,9+1,2*2)*2*0,5</t>
  </si>
  <si>
    <t>(17,9+1,1*2)*2*0,5</t>
  </si>
  <si>
    <t>(6,2*2+4*2)*0,5</t>
  </si>
  <si>
    <t>"VZT jádra</t>
  </si>
  <si>
    <t>1,4*4</t>
  </si>
  <si>
    <t>79</t>
  </si>
  <si>
    <t>712331111</t>
  </si>
  <si>
    <t>Provedení povlakové krytiny střech do 10° podkladní vrstvy pásy na sucho samolepící</t>
  </si>
  <si>
    <t>1934976749</t>
  </si>
  <si>
    <t>"střecha</t>
  </si>
  <si>
    <t>416</t>
  </si>
  <si>
    <t>(24,9+1,2*2)*2*0,6</t>
  </si>
  <si>
    <t>(17,9+1,1*2)*2*0,6</t>
  </si>
  <si>
    <t>(6,2*2+4*2)*0,6*2</t>
  </si>
  <si>
    <t>80</t>
  </si>
  <si>
    <t>628321339</t>
  </si>
  <si>
    <t>pás GLASTEK STICKER plus tl. 3 mm</t>
  </si>
  <si>
    <t>1471694155</t>
  </si>
  <si>
    <t>497,36*1,15 'Přepočtené koeficientem množství</t>
  </si>
  <si>
    <t>81</t>
  </si>
  <si>
    <t>712341559</t>
  </si>
  <si>
    <t>Provedení povlakové krytiny střech do 10° pásy NAIP přitavením v plné ploše</t>
  </si>
  <si>
    <t>1276210533</t>
  </si>
  <si>
    <t>"doplnění pojistné hydroizolace u atiky</t>
  </si>
  <si>
    <t>(24,9+1,2*2)*2*1,1</t>
  </si>
  <si>
    <t>(17,9+1,1*2)*2*1,1</t>
  </si>
  <si>
    <t>(4*2+6,2*2)*1,1</t>
  </si>
  <si>
    <t>82</t>
  </si>
  <si>
    <t>628321340</t>
  </si>
  <si>
    <t>pás těžký asfaltovaný GLASTEK AL 40 MINERÁL (V60S40)</t>
  </si>
  <si>
    <t>2059816723</t>
  </si>
  <si>
    <t>126,72*1,15 'Přepočtené koeficientem množství</t>
  </si>
  <si>
    <t>83</t>
  </si>
  <si>
    <t>1452220895</t>
  </si>
  <si>
    <t>84</t>
  </si>
  <si>
    <t>628321341</t>
  </si>
  <si>
    <t>pás těžký asfaltovaný ELASTEK 50 SPECIAL MINERÁL DEKOR</t>
  </si>
  <si>
    <t>259974630</t>
  </si>
  <si>
    <t>85</t>
  </si>
  <si>
    <t>71255-002</t>
  </si>
  <si>
    <t>D+M střešní vpusti dvoustupňové vyhřívané</t>
  </si>
  <si>
    <t>-2061369669</t>
  </si>
  <si>
    <t>86</t>
  </si>
  <si>
    <t>998712103</t>
  </si>
  <si>
    <t>Přesun hmot tonážní tonážní pro krytiny povlakové v objektech v do 24 m</t>
  </si>
  <si>
    <t>-320832239</t>
  </si>
  <si>
    <t>762</t>
  </si>
  <si>
    <t>Konstrukce tesařské</t>
  </si>
  <si>
    <t>87</t>
  </si>
  <si>
    <t>762810133</t>
  </si>
  <si>
    <t>Záklop stropů z desek CETRIS tl 16 mm P+D kotvených skrze TI do atiky</t>
  </si>
  <si>
    <t>1106249682</t>
  </si>
  <si>
    <t>"nadezdívka atiky</t>
  </si>
  <si>
    <t>(24,9+1,2*2)*2*0,65</t>
  </si>
  <si>
    <t>(17,9+1,1*2)*2*0,65</t>
  </si>
  <si>
    <t>(6,2*2+4*2)*0,65</t>
  </si>
  <si>
    <t>88</t>
  </si>
  <si>
    <t>998762103</t>
  </si>
  <si>
    <t>Přesun hmot tonážní pro kce tesařské v objektech v do 24 m</t>
  </si>
  <si>
    <t>1655316339</t>
  </si>
  <si>
    <t>767</t>
  </si>
  <si>
    <t>Konstrukce zámečnické</t>
  </si>
  <si>
    <t>89</t>
  </si>
  <si>
    <t>767-99-01</t>
  </si>
  <si>
    <t>Dodávka kotev svařených do T z betonářské oceli 10 mm</t>
  </si>
  <si>
    <t>1093936796</t>
  </si>
  <si>
    <t>90</t>
  </si>
  <si>
    <t>767995111</t>
  </si>
  <si>
    <t>Montáž atypických zámečnických konstrukcí hmotnosti do 5 kg</t>
  </si>
  <si>
    <t>kg</t>
  </si>
  <si>
    <t>-1543535651</t>
  </si>
  <si>
    <t>"kotvy do atiky</t>
  </si>
  <si>
    <t>230*0,6*0,617</t>
  </si>
  <si>
    <t>91</t>
  </si>
  <si>
    <t>998767103</t>
  </si>
  <si>
    <t>Přesun hmot tonážní pro zámečnické konstrukce v objektech v do 24 m</t>
  </si>
  <si>
    <t>-128763656</t>
  </si>
  <si>
    <t>784</t>
  </si>
  <si>
    <t>Dokončovací práce - malby a tapety</t>
  </si>
  <si>
    <t>92</t>
  </si>
  <si>
    <t>784181101</t>
  </si>
  <si>
    <t>Základní akrylátová jednonásobná penetrace podkladu v místnostech výšky do 3,80m</t>
  </si>
  <si>
    <t>2051685501</t>
  </si>
  <si>
    <t>784211001</t>
  </si>
  <si>
    <t>Jednonásobné bílé malby ze směsí za mokra výborně otěruvzdorných v místnostech výšky do 3,80 m</t>
  </si>
  <si>
    <t>-10760831</t>
  </si>
  <si>
    <t>SO 03 - Nezpůsobilé náklady</t>
  </si>
  <si>
    <t xml:space="preserve">    3 - Svislé a kompletní konstrukce</t>
  </si>
  <si>
    <t xml:space="preserve">    4 - Vodorovné konstrukce</t>
  </si>
  <si>
    <t xml:space="preserve">    740 - Elektromontáže</t>
  </si>
  <si>
    <t xml:space="preserve">    751 - Vzduchotechnika</t>
  </si>
  <si>
    <t>Svislé a kompletní konstrukce</t>
  </si>
  <si>
    <t>312272123</t>
  </si>
  <si>
    <t>Zdivo výplňové tl 200 mm z pórobetonových přesných hladkých tvárnic Ytong hmotnosti 500 kg/m3</t>
  </si>
  <si>
    <t>1936664575</t>
  </si>
  <si>
    <t>342291131</t>
  </si>
  <si>
    <t>Ukotvení příček k betonovým konstrukcím plochými kotvami</t>
  </si>
  <si>
    <t>-1411756011</t>
  </si>
  <si>
    <t>345272612</t>
  </si>
  <si>
    <t>Stěny atikové tl 200 mm z pórobetonových přesných hladkých tvárnic Ytong hmotnosti 500 kg/m3</t>
  </si>
  <si>
    <t>-375542966</t>
  </si>
  <si>
    <t>0,25*(24,9+1,2*2)*2</t>
  </si>
  <si>
    <t>0,25*(17,9+1,1*2)*2</t>
  </si>
  <si>
    <t>0,25*(6,2*2+4*2)</t>
  </si>
  <si>
    <t>"nadezdění VZT</t>
  </si>
  <si>
    <t>0,25*((2*2+1,4*2)*2+2,5+1,5+1,25+1,4*2+1,2*2)</t>
  </si>
  <si>
    <t>Vodorovné konstrukce</t>
  </si>
  <si>
    <t>417321313</t>
  </si>
  <si>
    <t>Ztužující pásy a věnce ze ŽB tř. C 16/20</t>
  </si>
  <si>
    <t>565958245</t>
  </si>
  <si>
    <t>"nabetonávka atiky</t>
  </si>
  <si>
    <t>(24,9+1,2*2)*2*0,2*0,05*1,05</t>
  </si>
  <si>
    <t>(17,9+1,1*2)*2*0,2*0,05*1,05</t>
  </si>
  <si>
    <t>(6,2*2+4*2)*0,2*0,05*1,05</t>
  </si>
  <si>
    <t>417351115</t>
  </si>
  <si>
    <t>Zřízení bednění ztužujících věnců</t>
  </si>
  <si>
    <t>-1304189457</t>
  </si>
  <si>
    <t>(24,9+1,2*2)*2*0,1*2</t>
  </si>
  <si>
    <t>(17,9+1,1*2)*2*0,1*2</t>
  </si>
  <si>
    <t>(6,2*2+4*2)*0,1*2</t>
  </si>
  <si>
    <t>417351116</t>
  </si>
  <si>
    <t>Odstranění bednění ztužujících věnců</t>
  </si>
  <si>
    <t>862980392</t>
  </si>
  <si>
    <t>45-001</t>
  </si>
  <si>
    <t>D+M prefabrikovaných desek tl. 50 mm na zakrytí VZT šachet</t>
  </si>
  <si>
    <t>-2114947790</t>
  </si>
  <si>
    <t>1,4*2,1*2+1,4*1,2+2,44*1,5</t>
  </si>
  <si>
    <t>451571222</t>
  </si>
  <si>
    <t>Podklad pod dlažbu ze štěrkopísku tl nad 100 do 150 mm</t>
  </si>
  <si>
    <t>-399164842</t>
  </si>
  <si>
    <t>637211321</t>
  </si>
  <si>
    <t>Okapový chodník z betonových vymývaných dlaždic tl 50 mm kladených do písku se zalitím spár MC</t>
  </si>
  <si>
    <t>-918363040</t>
  </si>
  <si>
    <t>95-010</t>
  </si>
  <si>
    <t>Zatěsnění stávajících větracích otvorů v atikách</t>
  </si>
  <si>
    <t>-532071904</t>
  </si>
  <si>
    <t>96-003</t>
  </si>
  <si>
    <t>Protiprašná opatření</t>
  </si>
  <si>
    <t>-39953036</t>
  </si>
  <si>
    <t>96-101</t>
  </si>
  <si>
    <t>Demontáž MIV vč. likvidace</t>
  </si>
  <si>
    <t>-1608453485</t>
  </si>
  <si>
    <t>764111401</t>
  </si>
  <si>
    <t>Krytina střechy rovné drážkováním ze svitků z Pz plechu rš 500 mm sklonu do 30°</t>
  </si>
  <si>
    <t>1589887094</t>
  </si>
  <si>
    <t>"K10</t>
  </si>
  <si>
    <t>2,06*1,41*2</t>
  </si>
  <si>
    <t>"K11</t>
  </si>
  <si>
    <t>1,41*1,16</t>
  </si>
  <si>
    <t>764511601</t>
  </si>
  <si>
    <t>Žlab podokapní půlkruhový z Pz s povrchovou úpravou rš 250 mm</t>
  </si>
  <si>
    <t>1139258063</t>
  </si>
  <si>
    <t>764511641</t>
  </si>
  <si>
    <t>Kotlík oválný (trychtýřový) pro podokapní žlaby z Pz s povrchovou úpravou 250/87 mm</t>
  </si>
  <si>
    <t>-1064209624</t>
  </si>
  <si>
    <t>764518621</t>
  </si>
  <si>
    <t>Svody kruhové včetně objímek, kolen, odskoků z Pz s povrchovou úpravou průměru 87 mm</t>
  </si>
  <si>
    <t>-1525475819</t>
  </si>
  <si>
    <t>998764203</t>
  </si>
  <si>
    <t>Přesun hmot procentní pro konstrukce klempířské v objektech v do 24 m</t>
  </si>
  <si>
    <t>%</t>
  </si>
  <si>
    <t>-1395761484</t>
  </si>
  <si>
    <t>766-001</t>
  </si>
  <si>
    <t>D+M vnitřních parapetů viz TZ</t>
  </si>
  <si>
    <t>-592220289</t>
  </si>
  <si>
    <t>1,8*80</t>
  </si>
  <si>
    <t>1,2*7</t>
  </si>
  <si>
    <t>1*5</t>
  </si>
  <si>
    <t>1,2*28</t>
  </si>
  <si>
    <t>1,2*6</t>
  </si>
  <si>
    <t>767-001</t>
  </si>
  <si>
    <t>Rošty pro zeleň z gabionových sítí ( do výše 4m celý koš ) vč. kotvení</t>
  </si>
  <si>
    <t>388899986</t>
  </si>
  <si>
    <t>767-002</t>
  </si>
  <si>
    <t>D+M markýza nad vstupním schodištěm</t>
  </si>
  <si>
    <t>-428700995</t>
  </si>
  <si>
    <t>740</t>
  </si>
  <si>
    <t>Elektromontáže</t>
  </si>
  <si>
    <t>740-001</t>
  </si>
  <si>
    <t>EI - viz samostatný rozpočet</t>
  </si>
  <si>
    <t>kpl</t>
  </si>
  <si>
    <t>1935779921</t>
  </si>
  <si>
    <t>751</t>
  </si>
  <si>
    <t>Vzduchotechnika</t>
  </si>
  <si>
    <t>751-001</t>
  </si>
  <si>
    <t>VZT - viz samostatný rozpočet</t>
  </si>
  <si>
    <t>771839222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</si>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</sst>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40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4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3" borderId="0" xfId="1" applyFont="1" applyFill="1" applyAlignment="1">
      <alignment vertical="center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87"/>
      <c r="AS2" s="387"/>
      <c r="AT2" s="387"/>
      <c r="AU2" s="387"/>
      <c r="AV2" s="387"/>
      <c r="AW2" s="387"/>
      <c r="AX2" s="387"/>
      <c r="AY2" s="387"/>
      <c r="AZ2" s="387"/>
      <c r="BA2" s="387"/>
      <c r="BB2" s="387"/>
      <c r="BC2" s="387"/>
      <c r="BD2" s="387"/>
      <c r="BE2" s="387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2" t="s">
        <v>16</v>
      </c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  <c r="AN5" s="353"/>
      <c r="AO5" s="353"/>
      <c r="AP5" s="29"/>
      <c r="AQ5" s="31"/>
      <c r="BE5" s="350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54" t="s">
        <v>19</v>
      </c>
      <c r="L6" s="353"/>
      <c r="M6" s="353"/>
      <c r="N6" s="353"/>
      <c r="O6" s="353"/>
      <c r="P6" s="353"/>
      <c r="Q6" s="353"/>
      <c r="R6" s="353"/>
      <c r="S6" s="353"/>
      <c r="T6" s="353"/>
      <c r="U6" s="353"/>
      <c r="V6" s="353"/>
      <c r="W6" s="353"/>
      <c r="X6" s="353"/>
      <c r="Y6" s="353"/>
      <c r="Z6" s="353"/>
      <c r="AA6" s="353"/>
      <c r="AB6" s="353"/>
      <c r="AC6" s="353"/>
      <c r="AD6" s="353"/>
      <c r="AE6" s="353"/>
      <c r="AF6" s="353"/>
      <c r="AG6" s="353"/>
      <c r="AH6" s="353"/>
      <c r="AI6" s="353"/>
      <c r="AJ6" s="353"/>
      <c r="AK6" s="353"/>
      <c r="AL6" s="353"/>
      <c r="AM6" s="353"/>
      <c r="AN6" s="353"/>
      <c r="AO6" s="353"/>
      <c r="AP6" s="29"/>
      <c r="AQ6" s="31"/>
      <c r="BE6" s="351"/>
      <c r="BS6" s="24" t="s">
        <v>20</v>
      </c>
    </row>
    <row r="7" spans="1:74" ht="14.45" customHeight="1">
      <c r="B7" s="28"/>
      <c r="C7" s="29"/>
      <c r="D7" s="37" t="s">
        <v>21</v>
      </c>
      <c r="E7" s="29"/>
      <c r="F7" s="29"/>
      <c r="G7" s="29"/>
      <c r="H7" s="29"/>
      <c r="I7" s="29"/>
      <c r="J7" s="29"/>
      <c r="K7" s="35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23</v>
      </c>
      <c r="AL7" s="29"/>
      <c r="AM7" s="29"/>
      <c r="AN7" s="35" t="s">
        <v>22</v>
      </c>
      <c r="AO7" s="29"/>
      <c r="AP7" s="29"/>
      <c r="AQ7" s="31"/>
      <c r="BE7" s="351"/>
      <c r="BS7" s="24" t="s">
        <v>24</v>
      </c>
    </row>
    <row r="8" spans="1:74" ht="14.45" customHeight="1">
      <c r="B8" s="28"/>
      <c r="C8" s="29"/>
      <c r="D8" s="37" t="s">
        <v>25</v>
      </c>
      <c r="E8" s="29"/>
      <c r="F8" s="29"/>
      <c r="G8" s="29"/>
      <c r="H8" s="29"/>
      <c r="I8" s="29"/>
      <c r="J8" s="29"/>
      <c r="K8" s="35" t="s">
        <v>26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27</v>
      </c>
      <c r="AL8" s="29"/>
      <c r="AM8" s="29"/>
      <c r="AN8" s="38" t="s">
        <v>28</v>
      </c>
      <c r="AO8" s="29"/>
      <c r="AP8" s="29"/>
      <c r="AQ8" s="31"/>
      <c r="BE8" s="351"/>
      <c r="BS8" s="24" t="s">
        <v>29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51"/>
      <c r="BS9" s="24" t="s">
        <v>30</v>
      </c>
    </row>
    <row r="10" spans="1:74" ht="14.45" customHeight="1">
      <c r="B10" s="28"/>
      <c r="C10" s="29"/>
      <c r="D10" s="37" t="s">
        <v>31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32</v>
      </c>
      <c r="AL10" s="29"/>
      <c r="AM10" s="29"/>
      <c r="AN10" s="35" t="s">
        <v>22</v>
      </c>
      <c r="AO10" s="29"/>
      <c r="AP10" s="29"/>
      <c r="AQ10" s="31"/>
      <c r="BE10" s="351"/>
      <c r="BS10" s="24" t="s">
        <v>20</v>
      </c>
    </row>
    <row r="11" spans="1:74" ht="18.399999999999999" customHeight="1">
      <c r="B11" s="28"/>
      <c r="C11" s="29"/>
      <c r="D11" s="29"/>
      <c r="E11" s="35" t="s">
        <v>33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34</v>
      </c>
      <c r="AL11" s="29"/>
      <c r="AM11" s="29"/>
      <c r="AN11" s="35" t="s">
        <v>22</v>
      </c>
      <c r="AO11" s="29"/>
      <c r="AP11" s="29"/>
      <c r="AQ11" s="31"/>
      <c r="BE11" s="351"/>
      <c r="BS11" s="24" t="s">
        <v>20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51"/>
      <c r="BS12" s="24" t="s">
        <v>20</v>
      </c>
    </row>
    <row r="13" spans="1:74" ht="14.45" customHeight="1">
      <c r="B13" s="28"/>
      <c r="C13" s="29"/>
      <c r="D13" s="37" t="s">
        <v>35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32</v>
      </c>
      <c r="AL13" s="29"/>
      <c r="AM13" s="29"/>
      <c r="AN13" s="39" t="s">
        <v>36</v>
      </c>
      <c r="AO13" s="29"/>
      <c r="AP13" s="29"/>
      <c r="AQ13" s="31"/>
      <c r="BE13" s="351"/>
      <c r="BS13" s="24" t="s">
        <v>20</v>
      </c>
    </row>
    <row r="14" spans="1:74">
      <c r="B14" s="28"/>
      <c r="C14" s="29"/>
      <c r="D14" s="29"/>
      <c r="E14" s="355" t="s">
        <v>36</v>
      </c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  <c r="AA14" s="356"/>
      <c r="AB14" s="356"/>
      <c r="AC14" s="356"/>
      <c r="AD14" s="356"/>
      <c r="AE14" s="356"/>
      <c r="AF14" s="356"/>
      <c r="AG14" s="356"/>
      <c r="AH14" s="356"/>
      <c r="AI14" s="356"/>
      <c r="AJ14" s="356"/>
      <c r="AK14" s="37" t="s">
        <v>34</v>
      </c>
      <c r="AL14" s="29"/>
      <c r="AM14" s="29"/>
      <c r="AN14" s="39" t="s">
        <v>36</v>
      </c>
      <c r="AO14" s="29"/>
      <c r="AP14" s="29"/>
      <c r="AQ14" s="31"/>
      <c r="BE14" s="351"/>
      <c r="BS14" s="24" t="s">
        <v>20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51"/>
      <c r="BS15" s="24" t="s">
        <v>6</v>
      </c>
    </row>
    <row r="16" spans="1:74" ht="14.45" customHeight="1">
      <c r="B16" s="28"/>
      <c r="C16" s="29"/>
      <c r="D16" s="37" t="s">
        <v>37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32</v>
      </c>
      <c r="AL16" s="29"/>
      <c r="AM16" s="29"/>
      <c r="AN16" s="35" t="s">
        <v>38</v>
      </c>
      <c r="AO16" s="29"/>
      <c r="AP16" s="29"/>
      <c r="AQ16" s="31"/>
      <c r="BE16" s="351"/>
      <c r="BS16" s="24" t="s">
        <v>6</v>
      </c>
    </row>
    <row r="17" spans="2:71" ht="18.399999999999999" customHeight="1">
      <c r="B17" s="28"/>
      <c r="C17" s="29"/>
      <c r="D17" s="29"/>
      <c r="E17" s="35" t="s">
        <v>39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34</v>
      </c>
      <c r="AL17" s="29"/>
      <c r="AM17" s="29"/>
      <c r="AN17" s="35" t="s">
        <v>22</v>
      </c>
      <c r="AO17" s="29"/>
      <c r="AP17" s="29"/>
      <c r="AQ17" s="31"/>
      <c r="BE17" s="351"/>
      <c r="BS17" s="24" t="s">
        <v>40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51"/>
      <c r="BS18" s="24" t="s">
        <v>8</v>
      </c>
    </row>
    <row r="19" spans="2:71" ht="14.45" customHeight="1">
      <c r="B19" s="28"/>
      <c r="C19" s="29"/>
      <c r="D19" s="37" t="s">
        <v>41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51"/>
      <c r="BS19" s="24" t="s">
        <v>8</v>
      </c>
    </row>
    <row r="20" spans="2:71" ht="22.5" customHeight="1">
      <c r="B20" s="28"/>
      <c r="C20" s="29"/>
      <c r="D20" s="29"/>
      <c r="E20" s="357" t="s">
        <v>22</v>
      </c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  <c r="AJ20" s="357"/>
      <c r="AK20" s="357"/>
      <c r="AL20" s="357"/>
      <c r="AM20" s="357"/>
      <c r="AN20" s="357"/>
      <c r="AO20" s="29"/>
      <c r="AP20" s="29"/>
      <c r="AQ20" s="31"/>
      <c r="BE20" s="351"/>
      <c r="BS20" s="24" t="s">
        <v>40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51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51"/>
    </row>
    <row r="23" spans="2:71" s="1" customFormat="1" ht="25.9" customHeight="1">
      <c r="B23" s="41"/>
      <c r="C23" s="42"/>
      <c r="D23" s="43" t="s">
        <v>42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58">
        <f>ROUND(AG51,2)</f>
        <v>0</v>
      </c>
      <c r="AL23" s="359"/>
      <c r="AM23" s="359"/>
      <c r="AN23" s="359"/>
      <c r="AO23" s="359"/>
      <c r="AP23" s="42"/>
      <c r="AQ23" s="45"/>
      <c r="BE23" s="351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51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60" t="s">
        <v>43</v>
      </c>
      <c r="M25" s="360"/>
      <c r="N25" s="360"/>
      <c r="O25" s="360"/>
      <c r="P25" s="42"/>
      <c r="Q25" s="42"/>
      <c r="R25" s="42"/>
      <c r="S25" s="42"/>
      <c r="T25" s="42"/>
      <c r="U25" s="42"/>
      <c r="V25" s="42"/>
      <c r="W25" s="360" t="s">
        <v>44</v>
      </c>
      <c r="X25" s="360"/>
      <c r="Y25" s="360"/>
      <c r="Z25" s="360"/>
      <c r="AA25" s="360"/>
      <c r="AB25" s="360"/>
      <c r="AC25" s="360"/>
      <c r="AD25" s="360"/>
      <c r="AE25" s="360"/>
      <c r="AF25" s="42"/>
      <c r="AG25" s="42"/>
      <c r="AH25" s="42"/>
      <c r="AI25" s="42"/>
      <c r="AJ25" s="42"/>
      <c r="AK25" s="360" t="s">
        <v>45</v>
      </c>
      <c r="AL25" s="360"/>
      <c r="AM25" s="360"/>
      <c r="AN25" s="360"/>
      <c r="AO25" s="360"/>
      <c r="AP25" s="42"/>
      <c r="AQ25" s="45"/>
      <c r="BE25" s="351"/>
    </row>
    <row r="26" spans="2:71" s="2" customFormat="1" ht="14.45" customHeight="1">
      <c r="B26" s="47"/>
      <c r="C26" s="48"/>
      <c r="D26" s="49" t="s">
        <v>46</v>
      </c>
      <c r="E26" s="48"/>
      <c r="F26" s="49" t="s">
        <v>47</v>
      </c>
      <c r="G26" s="48"/>
      <c r="H26" s="48"/>
      <c r="I26" s="48"/>
      <c r="J26" s="48"/>
      <c r="K26" s="48"/>
      <c r="L26" s="361">
        <v>0.21</v>
      </c>
      <c r="M26" s="362"/>
      <c r="N26" s="362"/>
      <c r="O26" s="362"/>
      <c r="P26" s="48"/>
      <c r="Q26" s="48"/>
      <c r="R26" s="48"/>
      <c r="S26" s="48"/>
      <c r="T26" s="48"/>
      <c r="U26" s="48"/>
      <c r="V26" s="48"/>
      <c r="W26" s="363">
        <f>ROUND(AZ51,2)</f>
        <v>0</v>
      </c>
      <c r="X26" s="362"/>
      <c r="Y26" s="362"/>
      <c r="Z26" s="362"/>
      <c r="AA26" s="362"/>
      <c r="AB26" s="362"/>
      <c r="AC26" s="362"/>
      <c r="AD26" s="362"/>
      <c r="AE26" s="362"/>
      <c r="AF26" s="48"/>
      <c r="AG26" s="48"/>
      <c r="AH26" s="48"/>
      <c r="AI26" s="48"/>
      <c r="AJ26" s="48"/>
      <c r="AK26" s="363">
        <f>ROUND(AV51,2)</f>
        <v>0</v>
      </c>
      <c r="AL26" s="362"/>
      <c r="AM26" s="362"/>
      <c r="AN26" s="362"/>
      <c r="AO26" s="362"/>
      <c r="AP26" s="48"/>
      <c r="AQ26" s="50"/>
      <c r="BE26" s="351"/>
    </row>
    <row r="27" spans="2:71" s="2" customFormat="1" ht="14.45" customHeight="1">
      <c r="B27" s="47"/>
      <c r="C27" s="48"/>
      <c r="D27" s="48"/>
      <c r="E27" s="48"/>
      <c r="F27" s="49" t="s">
        <v>48</v>
      </c>
      <c r="G27" s="48"/>
      <c r="H27" s="48"/>
      <c r="I27" s="48"/>
      <c r="J27" s="48"/>
      <c r="K27" s="48"/>
      <c r="L27" s="361">
        <v>0.15</v>
      </c>
      <c r="M27" s="362"/>
      <c r="N27" s="362"/>
      <c r="O27" s="362"/>
      <c r="P27" s="48"/>
      <c r="Q27" s="48"/>
      <c r="R27" s="48"/>
      <c r="S27" s="48"/>
      <c r="T27" s="48"/>
      <c r="U27" s="48"/>
      <c r="V27" s="48"/>
      <c r="W27" s="363">
        <f>ROUND(BA51,2)</f>
        <v>0</v>
      </c>
      <c r="X27" s="362"/>
      <c r="Y27" s="362"/>
      <c r="Z27" s="362"/>
      <c r="AA27" s="362"/>
      <c r="AB27" s="362"/>
      <c r="AC27" s="362"/>
      <c r="AD27" s="362"/>
      <c r="AE27" s="362"/>
      <c r="AF27" s="48"/>
      <c r="AG27" s="48"/>
      <c r="AH27" s="48"/>
      <c r="AI27" s="48"/>
      <c r="AJ27" s="48"/>
      <c r="AK27" s="363">
        <f>ROUND(AW51,2)</f>
        <v>0</v>
      </c>
      <c r="AL27" s="362"/>
      <c r="AM27" s="362"/>
      <c r="AN27" s="362"/>
      <c r="AO27" s="362"/>
      <c r="AP27" s="48"/>
      <c r="AQ27" s="50"/>
      <c r="BE27" s="351"/>
    </row>
    <row r="28" spans="2:71" s="2" customFormat="1" ht="14.45" hidden="1" customHeight="1">
      <c r="B28" s="47"/>
      <c r="C28" s="48"/>
      <c r="D28" s="48"/>
      <c r="E28" s="48"/>
      <c r="F28" s="49" t="s">
        <v>49</v>
      </c>
      <c r="G28" s="48"/>
      <c r="H28" s="48"/>
      <c r="I28" s="48"/>
      <c r="J28" s="48"/>
      <c r="K28" s="48"/>
      <c r="L28" s="361">
        <v>0.21</v>
      </c>
      <c r="M28" s="362"/>
      <c r="N28" s="362"/>
      <c r="O28" s="362"/>
      <c r="P28" s="48"/>
      <c r="Q28" s="48"/>
      <c r="R28" s="48"/>
      <c r="S28" s="48"/>
      <c r="T28" s="48"/>
      <c r="U28" s="48"/>
      <c r="V28" s="48"/>
      <c r="W28" s="363">
        <f>ROUND(BB51,2)</f>
        <v>0</v>
      </c>
      <c r="X28" s="362"/>
      <c r="Y28" s="362"/>
      <c r="Z28" s="362"/>
      <c r="AA28" s="362"/>
      <c r="AB28" s="362"/>
      <c r="AC28" s="362"/>
      <c r="AD28" s="362"/>
      <c r="AE28" s="362"/>
      <c r="AF28" s="48"/>
      <c r="AG28" s="48"/>
      <c r="AH28" s="48"/>
      <c r="AI28" s="48"/>
      <c r="AJ28" s="48"/>
      <c r="AK28" s="363">
        <v>0</v>
      </c>
      <c r="AL28" s="362"/>
      <c r="AM28" s="362"/>
      <c r="AN28" s="362"/>
      <c r="AO28" s="362"/>
      <c r="AP28" s="48"/>
      <c r="AQ28" s="50"/>
      <c r="BE28" s="351"/>
    </row>
    <row r="29" spans="2:71" s="2" customFormat="1" ht="14.45" hidden="1" customHeight="1">
      <c r="B29" s="47"/>
      <c r="C29" s="48"/>
      <c r="D29" s="48"/>
      <c r="E29" s="48"/>
      <c r="F29" s="49" t="s">
        <v>50</v>
      </c>
      <c r="G29" s="48"/>
      <c r="H29" s="48"/>
      <c r="I29" s="48"/>
      <c r="J29" s="48"/>
      <c r="K29" s="48"/>
      <c r="L29" s="361">
        <v>0.15</v>
      </c>
      <c r="M29" s="362"/>
      <c r="N29" s="362"/>
      <c r="O29" s="362"/>
      <c r="P29" s="48"/>
      <c r="Q29" s="48"/>
      <c r="R29" s="48"/>
      <c r="S29" s="48"/>
      <c r="T29" s="48"/>
      <c r="U29" s="48"/>
      <c r="V29" s="48"/>
      <c r="W29" s="363">
        <f>ROUND(BC51,2)</f>
        <v>0</v>
      </c>
      <c r="X29" s="362"/>
      <c r="Y29" s="362"/>
      <c r="Z29" s="362"/>
      <c r="AA29" s="362"/>
      <c r="AB29" s="362"/>
      <c r="AC29" s="362"/>
      <c r="AD29" s="362"/>
      <c r="AE29" s="362"/>
      <c r="AF29" s="48"/>
      <c r="AG29" s="48"/>
      <c r="AH29" s="48"/>
      <c r="AI29" s="48"/>
      <c r="AJ29" s="48"/>
      <c r="AK29" s="363">
        <v>0</v>
      </c>
      <c r="AL29" s="362"/>
      <c r="AM29" s="362"/>
      <c r="AN29" s="362"/>
      <c r="AO29" s="362"/>
      <c r="AP29" s="48"/>
      <c r="AQ29" s="50"/>
      <c r="BE29" s="351"/>
    </row>
    <row r="30" spans="2:71" s="2" customFormat="1" ht="14.45" hidden="1" customHeight="1">
      <c r="B30" s="47"/>
      <c r="C30" s="48"/>
      <c r="D30" s="48"/>
      <c r="E30" s="48"/>
      <c r="F30" s="49" t="s">
        <v>51</v>
      </c>
      <c r="G30" s="48"/>
      <c r="H30" s="48"/>
      <c r="I30" s="48"/>
      <c r="J30" s="48"/>
      <c r="K30" s="48"/>
      <c r="L30" s="361">
        <v>0</v>
      </c>
      <c r="M30" s="362"/>
      <c r="N30" s="362"/>
      <c r="O30" s="362"/>
      <c r="P30" s="48"/>
      <c r="Q30" s="48"/>
      <c r="R30" s="48"/>
      <c r="S30" s="48"/>
      <c r="T30" s="48"/>
      <c r="U30" s="48"/>
      <c r="V30" s="48"/>
      <c r="W30" s="363">
        <f>ROUND(BD51,2)</f>
        <v>0</v>
      </c>
      <c r="X30" s="362"/>
      <c r="Y30" s="362"/>
      <c r="Z30" s="362"/>
      <c r="AA30" s="362"/>
      <c r="AB30" s="362"/>
      <c r="AC30" s="362"/>
      <c r="AD30" s="362"/>
      <c r="AE30" s="362"/>
      <c r="AF30" s="48"/>
      <c r="AG30" s="48"/>
      <c r="AH30" s="48"/>
      <c r="AI30" s="48"/>
      <c r="AJ30" s="48"/>
      <c r="AK30" s="363">
        <v>0</v>
      </c>
      <c r="AL30" s="362"/>
      <c r="AM30" s="362"/>
      <c r="AN30" s="362"/>
      <c r="AO30" s="362"/>
      <c r="AP30" s="48"/>
      <c r="AQ30" s="50"/>
      <c r="BE30" s="351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51"/>
    </row>
    <row r="32" spans="2:71" s="1" customFormat="1" ht="25.9" customHeight="1">
      <c r="B32" s="41"/>
      <c r="C32" s="51"/>
      <c r="D32" s="52" t="s">
        <v>52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53</v>
      </c>
      <c r="U32" s="53"/>
      <c r="V32" s="53"/>
      <c r="W32" s="53"/>
      <c r="X32" s="364" t="s">
        <v>54</v>
      </c>
      <c r="Y32" s="365"/>
      <c r="Z32" s="365"/>
      <c r="AA32" s="365"/>
      <c r="AB32" s="365"/>
      <c r="AC32" s="53"/>
      <c r="AD32" s="53"/>
      <c r="AE32" s="53"/>
      <c r="AF32" s="53"/>
      <c r="AG32" s="53"/>
      <c r="AH32" s="53"/>
      <c r="AI32" s="53"/>
      <c r="AJ32" s="53"/>
      <c r="AK32" s="366">
        <f>SUM(AK23:AK30)</f>
        <v>0</v>
      </c>
      <c r="AL32" s="365"/>
      <c r="AM32" s="365"/>
      <c r="AN32" s="365"/>
      <c r="AO32" s="367"/>
      <c r="AP32" s="51"/>
      <c r="AQ32" s="55"/>
      <c r="BE32" s="351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55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20160602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68" t="str">
        <f>K6</f>
        <v>Panelový dům Lipová 161</v>
      </c>
      <c r="M42" s="369"/>
      <c r="N42" s="369"/>
      <c r="O42" s="369"/>
      <c r="P42" s="369"/>
      <c r="Q42" s="369"/>
      <c r="R42" s="369"/>
      <c r="S42" s="369"/>
      <c r="T42" s="369"/>
      <c r="U42" s="369"/>
      <c r="V42" s="369"/>
      <c r="W42" s="369"/>
      <c r="X42" s="369"/>
      <c r="Y42" s="369"/>
      <c r="Z42" s="369"/>
      <c r="AA42" s="369"/>
      <c r="AB42" s="369"/>
      <c r="AC42" s="369"/>
      <c r="AD42" s="369"/>
      <c r="AE42" s="369"/>
      <c r="AF42" s="369"/>
      <c r="AG42" s="369"/>
      <c r="AH42" s="369"/>
      <c r="AI42" s="369"/>
      <c r="AJ42" s="369"/>
      <c r="AK42" s="369"/>
      <c r="AL42" s="369"/>
      <c r="AM42" s="369"/>
      <c r="AN42" s="369"/>
      <c r="AO42" s="369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25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Český Krumlov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27</v>
      </c>
      <c r="AJ44" s="63"/>
      <c r="AK44" s="63"/>
      <c r="AL44" s="63"/>
      <c r="AM44" s="370" t="str">
        <f>IF(AN8= "","",AN8)</f>
        <v>29.3.2016</v>
      </c>
      <c r="AN44" s="370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31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 xml:space="preserve"> 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37</v>
      </c>
      <c r="AJ46" s="63"/>
      <c r="AK46" s="63"/>
      <c r="AL46" s="63"/>
      <c r="AM46" s="371" t="str">
        <f>IF(E17="","",E17)</f>
        <v>Ing. Vladan Píša</v>
      </c>
      <c r="AN46" s="371"/>
      <c r="AO46" s="371"/>
      <c r="AP46" s="371"/>
      <c r="AQ46" s="63"/>
      <c r="AR46" s="61"/>
      <c r="AS46" s="372" t="s">
        <v>56</v>
      </c>
      <c r="AT46" s="373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35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74"/>
      <c r="AT47" s="375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76"/>
      <c r="AT48" s="377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78" t="s">
        <v>57</v>
      </c>
      <c r="D49" s="379"/>
      <c r="E49" s="379"/>
      <c r="F49" s="379"/>
      <c r="G49" s="379"/>
      <c r="H49" s="79"/>
      <c r="I49" s="380" t="s">
        <v>58</v>
      </c>
      <c r="J49" s="379"/>
      <c r="K49" s="379"/>
      <c r="L49" s="379"/>
      <c r="M49" s="379"/>
      <c r="N49" s="379"/>
      <c r="O49" s="379"/>
      <c r="P49" s="379"/>
      <c r="Q49" s="379"/>
      <c r="R49" s="379"/>
      <c r="S49" s="379"/>
      <c r="T49" s="379"/>
      <c r="U49" s="379"/>
      <c r="V49" s="379"/>
      <c r="W49" s="379"/>
      <c r="X49" s="379"/>
      <c r="Y49" s="379"/>
      <c r="Z49" s="379"/>
      <c r="AA49" s="379"/>
      <c r="AB49" s="379"/>
      <c r="AC49" s="379"/>
      <c r="AD49" s="379"/>
      <c r="AE49" s="379"/>
      <c r="AF49" s="379"/>
      <c r="AG49" s="381" t="s">
        <v>59</v>
      </c>
      <c r="AH49" s="379"/>
      <c r="AI49" s="379"/>
      <c r="AJ49" s="379"/>
      <c r="AK49" s="379"/>
      <c r="AL49" s="379"/>
      <c r="AM49" s="379"/>
      <c r="AN49" s="380" t="s">
        <v>60</v>
      </c>
      <c r="AO49" s="379"/>
      <c r="AP49" s="379"/>
      <c r="AQ49" s="80" t="s">
        <v>61</v>
      </c>
      <c r="AR49" s="61"/>
      <c r="AS49" s="81" t="s">
        <v>62</v>
      </c>
      <c r="AT49" s="82" t="s">
        <v>63</v>
      </c>
      <c r="AU49" s="82" t="s">
        <v>64</v>
      </c>
      <c r="AV49" s="82" t="s">
        <v>65</v>
      </c>
      <c r="AW49" s="82" t="s">
        <v>66</v>
      </c>
      <c r="AX49" s="82" t="s">
        <v>67</v>
      </c>
      <c r="AY49" s="82" t="s">
        <v>68</v>
      </c>
      <c r="AZ49" s="82" t="s">
        <v>69</v>
      </c>
      <c r="BA49" s="82" t="s">
        <v>70</v>
      </c>
      <c r="BB49" s="82" t="s">
        <v>71</v>
      </c>
      <c r="BC49" s="82" t="s">
        <v>72</v>
      </c>
      <c r="BD49" s="83" t="s">
        <v>73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74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85">
        <f>ROUND(SUM(AG52:AG54),2)</f>
        <v>0</v>
      </c>
      <c r="AH51" s="385"/>
      <c r="AI51" s="385"/>
      <c r="AJ51" s="385"/>
      <c r="AK51" s="385"/>
      <c r="AL51" s="385"/>
      <c r="AM51" s="385"/>
      <c r="AN51" s="386">
        <f>SUM(AG51,AT51)</f>
        <v>0</v>
      </c>
      <c r="AO51" s="386"/>
      <c r="AP51" s="386"/>
      <c r="AQ51" s="89" t="s">
        <v>22</v>
      </c>
      <c r="AR51" s="71"/>
      <c r="AS51" s="90">
        <f>ROUND(SUM(AS52:AS54),2)</f>
        <v>0</v>
      </c>
      <c r="AT51" s="91">
        <f>ROUND(SUM(AV51:AW51),2)</f>
        <v>0</v>
      </c>
      <c r="AU51" s="92">
        <f>ROUND(SUM(AU52:AU54),5)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ROUND(SUM(AZ52:AZ54),2)</f>
        <v>0</v>
      </c>
      <c r="BA51" s="91">
        <f>ROUND(SUM(BA52:BA54),2)</f>
        <v>0</v>
      </c>
      <c r="BB51" s="91">
        <f>ROUND(SUM(BB52:BB54),2)</f>
        <v>0</v>
      </c>
      <c r="BC51" s="91">
        <f>ROUND(SUM(BC52:BC54),2)</f>
        <v>0</v>
      </c>
      <c r="BD51" s="93">
        <f>ROUND(SUM(BD52:BD54),2)</f>
        <v>0</v>
      </c>
      <c r="BS51" s="94" t="s">
        <v>75</v>
      </c>
      <c r="BT51" s="94" t="s">
        <v>76</v>
      </c>
      <c r="BU51" s="95" t="s">
        <v>77</v>
      </c>
      <c r="BV51" s="94" t="s">
        <v>78</v>
      </c>
      <c r="BW51" s="94" t="s">
        <v>7</v>
      </c>
      <c r="BX51" s="94" t="s">
        <v>79</v>
      </c>
      <c r="CL51" s="94" t="s">
        <v>22</v>
      </c>
    </row>
    <row r="52" spans="1:91" s="5" customFormat="1" ht="22.5" customHeight="1">
      <c r="A52" s="96" t="s">
        <v>80</v>
      </c>
      <c r="B52" s="97"/>
      <c r="C52" s="98"/>
      <c r="D52" s="384" t="s">
        <v>81</v>
      </c>
      <c r="E52" s="384"/>
      <c r="F52" s="384"/>
      <c r="G52" s="384"/>
      <c r="H52" s="384"/>
      <c r="I52" s="99"/>
      <c r="J52" s="384" t="s">
        <v>82</v>
      </c>
      <c r="K52" s="384"/>
      <c r="L52" s="384"/>
      <c r="M52" s="384"/>
      <c r="N52" s="384"/>
      <c r="O52" s="384"/>
      <c r="P52" s="384"/>
      <c r="Q52" s="384"/>
      <c r="R52" s="384"/>
      <c r="S52" s="384"/>
      <c r="T52" s="384"/>
      <c r="U52" s="384"/>
      <c r="V52" s="384"/>
      <c r="W52" s="384"/>
      <c r="X52" s="384"/>
      <c r="Y52" s="384"/>
      <c r="Z52" s="384"/>
      <c r="AA52" s="384"/>
      <c r="AB52" s="384"/>
      <c r="AC52" s="384"/>
      <c r="AD52" s="384"/>
      <c r="AE52" s="384"/>
      <c r="AF52" s="384"/>
      <c r="AG52" s="382">
        <f>'SO 01 - Způsobilé vedlejš...'!J27</f>
        <v>0</v>
      </c>
      <c r="AH52" s="383"/>
      <c r="AI52" s="383"/>
      <c r="AJ52" s="383"/>
      <c r="AK52" s="383"/>
      <c r="AL52" s="383"/>
      <c r="AM52" s="383"/>
      <c r="AN52" s="382">
        <f>SUM(AG52,AT52)</f>
        <v>0</v>
      </c>
      <c r="AO52" s="383"/>
      <c r="AP52" s="383"/>
      <c r="AQ52" s="100" t="s">
        <v>83</v>
      </c>
      <c r="AR52" s="101"/>
      <c r="AS52" s="102">
        <v>0</v>
      </c>
      <c r="AT52" s="103">
        <f>ROUND(SUM(AV52:AW52),2)</f>
        <v>0</v>
      </c>
      <c r="AU52" s="104">
        <f>'SO 01 - Způsobilé vedlejš...'!P83</f>
        <v>0</v>
      </c>
      <c r="AV52" s="103">
        <f>'SO 01 - Způsobilé vedlejš...'!J30</f>
        <v>0</v>
      </c>
      <c r="AW52" s="103">
        <f>'SO 01 - Způsobilé vedlejš...'!J31</f>
        <v>0</v>
      </c>
      <c r="AX52" s="103">
        <f>'SO 01 - Způsobilé vedlejš...'!J32</f>
        <v>0</v>
      </c>
      <c r="AY52" s="103">
        <f>'SO 01 - Způsobilé vedlejš...'!J33</f>
        <v>0</v>
      </c>
      <c r="AZ52" s="103">
        <f>'SO 01 - Způsobilé vedlejš...'!F30</f>
        <v>0</v>
      </c>
      <c r="BA52" s="103">
        <f>'SO 01 - Způsobilé vedlejš...'!F31</f>
        <v>0</v>
      </c>
      <c r="BB52" s="103">
        <f>'SO 01 - Způsobilé vedlejš...'!F32</f>
        <v>0</v>
      </c>
      <c r="BC52" s="103">
        <f>'SO 01 - Způsobilé vedlejš...'!F33</f>
        <v>0</v>
      </c>
      <c r="BD52" s="105">
        <f>'SO 01 - Způsobilé vedlejš...'!F34</f>
        <v>0</v>
      </c>
      <c r="BT52" s="106" t="s">
        <v>24</v>
      </c>
      <c r="BV52" s="106" t="s">
        <v>78</v>
      </c>
      <c r="BW52" s="106" t="s">
        <v>84</v>
      </c>
      <c r="BX52" s="106" t="s">
        <v>7</v>
      </c>
      <c r="CL52" s="106" t="s">
        <v>22</v>
      </c>
      <c r="CM52" s="106" t="s">
        <v>24</v>
      </c>
    </row>
    <row r="53" spans="1:91" s="5" customFormat="1" ht="22.5" customHeight="1">
      <c r="A53" s="96" t="s">
        <v>80</v>
      </c>
      <c r="B53" s="97"/>
      <c r="C53" s="98"/>
      <c r="D53" s="384" t="s">
        <v>85</v>
      </c>
      <c r="E53" s="384"/>
      <c r="F53" s="384"/>
      <c r="G53" s="384"/>
      <c r="H53" s="384"/>
      <c r="I53" s="99"/>
      <c r="J53" s="384" t="s">
        <v>86</v>
      </c>
      <c r="K53" s="384"/>
      <c r="L53" s="384"/>
      <c r="M53" s="384"/>
      <c r="N53" s="384"/>
      <c r="O53" s="384"/>
      <c r="P53" s="384"/>
      <c r="Q53" s="384"/>
      <c r="R53" s="384"/>
      <c r="S53" s="384"/>
      <c r="T53" s="384"/>
      <c r="U53" s="384"/>
      <c r="V53" s="384"/>
      <c r="W53" s="384"/>
      <c r="X53" s="384"/>
      <c r="Y53" s="384"/>
      <c r="Z53" s="384"/>
      <c r="AA53" s="384"/>
      <c r="AB53" s="384"/>
      <c r="AC53" s="384"/>
      <c r="AD53" s="384"/>
      <c r="AE53" s="384"/>
      <c r="AF53" s="384"/>
      <c r="AG53" s="382">
        <f>'SO 02 - Způsobilé hlavní ...'!J27</f>
        <v>0</v>
      </c>
      <c r="AH53" s="383"/>
      <c r="AI53" s="383"/>
      <c r="AJ53" s="383"/>
      <c r="AK53" s="383"/>
      <c r="AL53" s="383"/>
      <c r="AM53" s="383"/>
      <c r="AN53" s="382">
        <f>SUM(AG53,AT53)</f>
        <v>0</v>
      </c>
      <c r="AO53" s="383"/>
      <c r="AP53" s="383"/>
      <c r="AQ53" s="100" t="s">
        <v>83</v>
      </c>
      <c r="AR53" s="101"/>
      <c r="AS53" s="102">
        <v>0</v>
      </c>
      <c r="AT53" s="103">
        <f>ROUND(SUM(AV53:AW53),2)</f>
        <v>0</v>
      </c>
      <c r="AU53" s="104">
        <f>'SO 02 - Způsobilé hlavní ...'!P94</f>
        <v>0</v>
      </c>
      <c r="AV53" s="103">
        <f>'SO 02 - Způsobilé hlavní ...'!J30</f>
        <v>0</v>
      </c>
      <c r="AW53" s="103">
        <f>'SO 02 - Způsobilé hlavní ...'!J31</f>
        <v>0</v>
      </c>
      <c r="AX53" s="103">
        <f>'SO 02 - Způsobilé hlavní ...'!J32</f>
        <v>0</v>
      </c>
      <c r="AY53" s="103">
        <f>'SO 02 - Způsobilé hlavní ...'!J33</f>
        <v>0</v>
      </c>
      <c r="AZ53" s="103">
        <f>'SO 02 - Způsobilé hlavní ...'!F30</f>
        <v>0</v>
      </c>
      <c r="BA53" s="103">
        <f>'SO 02 - Způsobilé hlavní ...'!F31</f>
        <v>0</v>
      </c>
      <c r="BB53" s="103">
        <f>'SO 02 - Způsobilé hlavní ...'!F32</f>
        <v>0</v>
      </c>
      <c r="BC53" s="103">
        <f>'SO 02 - Způsobilé hlavní ...'!F33</f>
        <v>0</v>
      </c>
      <c r="BD53" s="105">
        <f>'SO 02 - Způsobilé hlavní ...'!F34</f>
        <v>0</v>
      </c>
      <c r="BT53" s="106" t="s">
        <v>24</v>
      </c>
      <c r="BV53" s="106" t="s">
        <v>78</v>
      </c>
      <c r="BW53" s="106" t="s">
        <v>87</v>
      </c>
      <c r="BX53" s="106" t="s">
        <v>7</v>
      </c>
      <c r="CL53" s="106" t="s">
        <v>22</v>
      </c>
      <c r="CM53" s="106" t="s">
        <v>24</v>
      </c>
    </row>
    <row r="54" spans="1:91" s="5" customFormat="1" ht="22.5" customHeight="1">
      <c r="A54" s="96" t="s">
        <v>80</v>
      </c>
      <c r="B54" s="97"/>
      <c r="C54" s="98"/>
      <c r="D54" s="384" t="s">
        <v>88</v>
      </c>
      <c r="E54" s="384"/>
      <c r="F54" s="384"/>
      <c r="G54" s="384"/>
      <c r="H54" s="384"/>
      <c r="I54" s="99"/>
      <c r="J54" s="384" t="s">
        <v>89</v>
      </c>
      <c r="K54" s="384"/>
      <c r="L54" s="384"/>
      <c r="M54" s="384"/>
      <c r="N54" s="384"/>
      <c r="O54" s="384"/>
      <c r="P54" s="384"/>
      <c r="Q54" s="384"/>
      <c r="R54" s="384"/>
      <c r="S54" s="384"/>
      <c r="T54" s="384"/>
      <c r="U54" s="384"/>
      <c r="V54" s="384"/>
      <c r="W54" s="384"/>
      <c r="X54" s="384"/>
      <c r="Y54" s="384"/>
      <c r="Z54" s="384"/>
      <c r="AA54" s="384"/>
      <c r="AB54" s="384"/>
      <c r="AC54" s="384"/>
      <c r="AD54" s="384"/>
      <c r="AE54" s="384"/>
      <c r="AF54" s="384"/>
      <c r="AG54" s="382">
        <f>'SO 03 - Nezpůsobilé náklady'!J27</f>
        <v>0</v>
      </c>
      <c r="AH54" s="383"/>
      <c r="AI54" s="383"/>
      <c r="AJ54" s="383"/>
      <c r="AK54" s="383"/>
      <c r="AL54" s="383"/>
      <c r="AM54" s="383"/>
      <c r="AN54" s="382">
        <f>SUM(AG54,AT54)</f>
        <v>0</v>
      </c>
      <c r="AO54" s="383"/>
      <c r="AP54" s="383"/>
      <c r="AQ54" s="100" t="s">
        <v>83</v>
      </c>
      <c r="AR54" s="101"/>
      <c r="AS54" s="107">
        <v>0</v>
      </c>
      <c r="AT54" s="108">
        <f>ROUND(SUM(AV54:AW54),2)</f>
        <v>0</v>
      </c>
      <c r="AU54" s="109">
        <f>'SO 03 - Nezpůsobilé náklady'!P87</f>
        <v>0</v>
      </c>
      <c r="AV54" s="108">
        <f>'SO 03 - Nezpůsobilé náklady'!J30</f>
        <v>0</v>
      </c>
      <c r="AW54" s="108">
        <f>'SO 03 - Nezpůsobilé náklady'!J31</f>
        <v>0</v>
      </c>
      <c r="AX54" s="108">
        <f>'SO 03 - Nezpůsobilé náklady'!J32</f>
        <v>0</v>
      </c>
      <c r="AY54" s="108">
        <f>'SO 03 - Nezpůsobilé náklady'!J33</f>
        <v>0</v>
      </c>
      <c r="AZ54" s="108">
        <f>'SO 03 - Nezpůsobilé náklady'!F30</f>
        <v>0</v>
      </c>
      <c r="BA54" s="108">
        <f>'SO 03 - Nezpůsobilé náklady'!F31</f>
        <v>0</v>
      </c>
      <c r="BB54" s="108">
        <f>'SO 03 - Nezpůsobilé náklady'!F32</f>
        <v>0</v>
      </c>
      <c r="BC54" s="108">
        <f>'SO 03 - Nezpůsobilé náklady'!F33</f>
        <v>0</v>
      </c>
      <c r="BD54" s="110">
        <f>'SO 03 - Nezpůsobilé náklady'!F34</f>
        <v>0</v>
      </c>
      <c r="BT54" s="106" t="s">
        <v>24</v>
      </c>
      <c r="BV54" s="106" t="s">
        <v>78</v>
      </c>
      <c r="BW54" s="106" t="s">
        <v>90</v>
      </c>
      <c r="BX54" s="106" t="s">
        <v>7</v>
      </c>
      <c r="CL54" s="106" t="s">
        <v>22</v>
      </c>
      <c r="CM54" s="106" t="s">
        <v>24</v>
      </c>
    </row>
    <row r="55" spans="1:91" s="1" customFormat="1" ht="30" customHeight="1">
      <c r="B55" s="41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1"/>
    </row>
    <row r="56" spans="1:91" s="1" customFormat="1" ht="6.95" customHeight="1">
      <c r="B56" s="56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61"/>
    </row>
  </sheetData>
  <sheetProtection algorithmName="SHA-512" hashValue="GacjIJ4xa5OHr31ufnqkfx/kCmi9D4BnG9b8JwMEqYkL2k2vEEWNbCNPBCUlHo54bL/hUWG13UuTQNDuMrQECQ==" saltValue="sE/mm5oYsIcf/xC+clzm2g==" spinCount="100000" sheet="1" objects="1" scenarios="1" formatCells="0" formatColumns="0" formatRows="0" sort="0" autoFilter="0"/>
  <mergeCells count="49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 01 - Způsobilé vedlejš...'!C2" display="/"/>
    <hyperlink ref="A53" location="'SO 02 - Způsobilé hlavní ...'!C2" display="/"/>
    <hyperlink ref="A54" location="'SO 03 - Nezpůsobilé náklady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91</v>
      </c>
      <c r="G1" s="395" t="s">
        <v>92</v>
      </c>
      <c r="H1" s="395"/>
      <c r="I1" s="115"/>
      <c r="J1" s="114" t="s">
        <v>93</v>
      </c>
      <c r="K1" s="113" t="s">
        <v>94</v>
      </c>
      <c r="L1" s="114" t="s">
        <v>95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24" t="s">
        <v>84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24</v>
      </c>
    </row>
    <row r="4" spans="1:70" ht="36.950000000000003" customHeight="1">
      <c r="B4" s="28"/>
      <c r="C4" s="29"/>
      <c r="D4" s="30" t="s">
        <v>96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88" t="str">
        <f>'Rekapitulace stavby'!K6</f>
        <v>Panelový dům Lipová 161</v>
      </c>
      <c r="F7" s="389"/>
      <c r="G7" s="389"/>
      <c r="H7" s="389"/>
      <c r="I7" s="117"/>
      <c r="J7" s="29"/>
      <c r="K7" s="31"/>
    </row>
    <row r="8" spans="1:70" s="1" customFormat="1">
      <c r="B8" s="41"/>
      <c r="C8" s="42"/>
      <c r="D8" s="37" t="s">
        <v>97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90" t="s">
        <v>98</v>
      </c>
      <c r="F9" s="391"/>
      <c r="G9" s="391"/>
      <c r="H9" s="39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29.3.2016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31</v>
      </c>
      <c r="E14" s="42"/>
      <c r="F14" s="42"/>
      <c r="G14" s="42"/>
      <c r="H14" s="42"/>
      <c r="I14" s="119" t="s">
        <v>32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 xml:space="preserve"> </v>
      </c>
      <c r="F15" s="42"/>
      <c r="G15" s="42"/>
      <c r="H15" s="42"/>
      <c r="I15" s="119" t="s">
        <v>34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35</v>
      </c>
      <c r="E17" s="42"/>
      <c r="F17" s="42"/>
      <c r="G17" s="42"/>
      <c r="H17" s="42"/>
      <c r="I17" s="119" t="s">
        <v>32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34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37</v>
      </c>
      <c r="E20" s="42"/>
      <c r="F20" s="42"/>
      <c r="G20" s="42"/>
      <c r="H20" s="42"/>
      <c r="I20" s="119" t="s">
        <v>32</v>
      </c>
      <c r="J20" s="35" t="s">
        <v>38</v>
      </c>
      <c r="K20" s="45"/>
    </row>
    <row r="21" spans="2:11" s="1" customFormat="1" ht="18" customHeight="1">
      <c r="B21" s="41"/>
      <c r="C21" s="42"/>
      <c r="D21" s="42"/>
      <c r="E21" s="35" t="s">
        <v>39</v>
      </c>
      <c r="F21" s="42"/>
      <c r="G21" s="42"/>
      <c r="H21" s="42"/>
      <c r="I21" s="119" t="s">
        <v>34</v>
      </c>
      <c r="J21" s="35" t="s">
        <v>22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41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57" t="s">
        <v>22</v>
      </c>
      <c r="F24" s="357"/>
      <c r="G24" s="357"/>
      <c r="H24" s="35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42</v>
      </c>
      <c r="E27" s="42"/>
      <c r="F27" s="42"/>
      <c r="G27" s="42"/>
      <c r="H27" s="42"/>
      <c r="I27" s="118"/>
      <c r="J27" s="128">
        <f>ROUND(J83,2)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44</v>
      </c>
      <c r="G29" s="42"/>
      <c r="H29" s="42"/>
      <c r="I29" s="129" t="s">
        <v>43</v>
      </c>
      <c r="J29" s="46" t="s">
        <v>45</v>
      </c>
      <c r="K29" s="45"/>
    </row>
    <row r="30" spans="2:11" s="1" customFormat="1" ht="14.45" customHeight="1">
      <c r="B30" s="41"/>
      <c r="C30" s="42"/>
      <c r="D30" s="49" t="s">
        <v>46</v>
      </c>
      <c r="E30" s="49" t="s">
        <v>47</v>
      </c>
      <c r="F30" s="130">
        <f>ROUND(SUM(BE83:BE124), 2)</f>
        <v>0</v>
      </c>
      <c r="G30" s="42"/>
      <c r="H30" s="42"/>
      <c r="I30" s="131">
        <v>0.21</v>
      </c>
      <c r="J30" s="130">
        <f>ROUND(ROUND((SUM(BE83:BE124)),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48</v>
      </c>
      <c r="F31" s="130">
        <f>ROUND(SUM(BF83:BF124), 2)</f>
        <v>0</v>
      </c>
      <c r="G31" s="42"/>
      <c r="H31" s="42"/>
      <c r="I31" s="131">
        <v>0.15</v>
      </c>
      <c r="J31" s="130">
        <f>ROUND(ROUND((SUM(BF83:BF124)),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49</v>
      </c>
      <c r="F32" s="130">
        <f>ROUND(SUM(BG83:BG124),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50</v>
      </c>
      <c r="F33" s="130">
        <f>ROUND(SUM(BH83:BH124),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51</v>
      </c>
      <c r="F34" s="130">
        <f>ROUND(SUM(BI83:BI124),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52</v>
      </c>
      <c r="E36" s="79"/>
      <c r="F36" s="79"/>
      <c r="G36" s="134" t="s">
        <v>53</v>
      </c>
      <c r="H36" s="135" t="s">
        <v>54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99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88" t="str">
        <f>E7</f>
        <v>Panelový dům Lipová 161</v>
      </c>
      <c r="F45" s="389"/>
      <c r="G45" s="389"/>
      <c r="H45" s="389"/>
      <c r="I45" s="118"/>
      <c r="J45" s="42"/>
      <c r="K45" s="45"/>
    </row>
    <row r="46" spans="2:11" s="1" customFormat="1" ht="14.45" customHeight="1">
      <c r="B46" s="41"/>
      <c r="C46" s="37" t="s">
        <v>97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0" t="str">
        <f>E9</f>
        <v>SO 01 - Způsobilé vedlejší náklady</v>
      </c>
      <c r="F47" s="391"/>
      <c r="G47" s="391"/>
      <c r="H47" s="39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Český Krumlov</v>
      </c>
      <c r="G49" s="42"/>
      <c r="H49" s="42"/>
      <c r="I49" s="119" t="s">
        <v>27</v>
      </c>
      <c r="J49" s="120" t="str">
        <f>IF(J12="","",J12)</f>
        <v>29.3.2016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31</v>
      </c>
      <c r="D51" s="42"/>
      <c r="E51" s="42"/>
      <c r="F51" s="35" t="str">
        <f>E15</f>
        <v xml:space="preserve"> </v>
      </c>
      <c r="G51" s="42"/>
      <c r="H51" s="42"/>
      <c r="I51" s="119" t="s">
        <v>37</v>
      </c>
      <c r="J51" s="35" t="str">
        <f>E21</f>
        <v>Ing. Vladan Píša</v>
      </c>
      <c r="K51" s="45"/>
    </row>
    <row r="52" spans="2:47" s="1" customFormat="1" ht="14.45" customHeight="1">
      <c r="B52" s="41"/>
      <c r="C52" s="37" t="s">
        <v>35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100</v>
      </c>
      <c r="D54" s="132"/>
      <c r="E54" s="132"/>
      <c r="F54" s="132"/>
      <c r="G54" s="132"/>
      <c r="H54" s="132"/>
      <c r="I54" s="145"/>
      <c r="J54" s="146" t="s">
        <v>101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102</v>
      </c>
      <c r="D56" s="42"/>
      <c r="E56" s="42"/>
      <c r="F56" s="42"/>
      <c r="G56" s="42"/>
      <c r="H56" s="42"/>
      <c r="I56" s="118"/>
      <c r="J56" s="128">
        <f>J83</f>
        <v>0</v>
      </c>
      <c r="K56" s="45"/>
      <c r="AU56" s="24" t="s">
        <v>103</v>
      </c>
    </row>
    <row r="57" spans="2:47" s="7" customFormat="1" ht="24.95" customHeight="1">
      <c r="B57" s="149"/>
      <c r="C57" s="150"/>
      <c r="D57" s="151" t="s">
        <v>104</v>
      </c>
      <c r="E57" s="152"/>
      <c r="F57" s="152"/>
      <c r="G57" s="152"/>
      <c r="H57" s="152"/>
      <c r="I57" s="153"/>
      <c r="J57" s="154">
        <f>J84</f>
        <v>0</v>
      </c>
      <c r="K57" s="155"/>
    </row>
    <row r="58" spans="2:47" s="8" customFormat="1" ht="19.899999999999999" customHeight="1">
      <c r="B58" s="156"/>
      <c r="C58" s="157"/>
      <c r="D58" s="158" t="s">
        <v>105</v>
      </c>
      <c r="E58" s="159"/>
      <c r="F58" s="159"/>
      <c r="G58" s="159"/>
      <c r="H58" s="159"/>
      <c r="I58" s="160"/>
      <c r="J58" s="161">
        <f>J85</f>
        <v>0</v>
      </c>
      <c r="K58" s="162"/>
    </row>
    <row r="59" spans="2:47" s="8" customFormat="1" ht="19.899999999999999" customHeight="1">
      <c r="B59" s="156"/>
      <c r="C59" s="157"/>
      <c r="D59" s="158" t="s">
        <v>106</v>
      </c>
      <c r="E59" s="159"/>
      <c r="F59" s="159"/>
      <c r="G59" s="159"/>
      <c r="H59" s="159"/>
      <c r="I59" s="160"/>
      <c r="J59" s="161">
        <f>J93</f>
        <v>0</v>
      </c>
      <c r="K59" s="162"/>
    </row>
    <row r="60" spans="2:47" s="8" customFormat="1" ht="19.899999999999999" customHeight="1">
      <c r="B60" s="156"/>
      <c r="C60" s="157"/>
      <c r="D60" s="158" t="s">
        <v>107</v>
      </c>
      <c r="E60" s="159"/>
      <c r="F60" s="159"/>
      <c r="G60" s="159"/>
      <c r="H60" s="159"/>
      <c r="I60" s="160"/>
      <c r="J60" s="161">
        <f>J118</f>
        <v>0</v>
      </c>
      <c r="K60" s="162"/>
    </row>
    <row r="61" spans="2:47" s="8" customFormat="1" ht="19.899999999999999" customHeight="1">
      <c r="B61" s="156"/>
      <c r="C61" s="157"/>
      <c r="D61" s="158" t="s">
        <v>108</v>
      </c>
      <c r="E61" s="159"/>
      <c r="F61" s="159"/>
      <c r="G61" s="159"/>
      <c r="H61" s="159"/>
      <c r="I61" s="160"/>
      <c r="J61" s="161">
        <f>J120</f>
        <v>0</v>
      </c>
      <c r="K61" s="162"/>
    </row>
    <row r="62" spans="2:47" s="7" customFormat="1" ht="24.95" customHeight="1">
      <c r="B62" s="149"/>
      <c r="C62" s="150"/>
      <c r="D62" s="151" t="s">
        <v>109</v>
      </c>
      <c r="E62" s="152"/>
      <c r="F62" s="152"/>
      <c r="G62" s="152"/>
      <c r="H62" s="152"/>
      <c r="I62" s="153"/>
      <c r="J62" s="154">
        <f>J122</f>
        <v>0</v>
      </c>
      <c r="K62" s="155"/>
    </row>
    <row r="63" spans="2:47" s="8" customFormat="1" ht="19.899999999999999" customHeight="1">
      <c r="B63" s="156"/>
      <c r="C63" s="157"/>
      <c r="D63" s="158" t="s">
        <v>110</v>
      </c>
      <c r="E63" s="159"/>
      <c r="F63" s="159"/>
      <c r="G63" s="159"/>
      <c r="H63" s="159"/>
      <c r="I63" s="160"/>
      <c r="J63" s="161">
        <f>J123</f>
        <v>0</v>
      </c>
      <c r="K63" s="162"/>
    </row>
    <row r="64" spans="2:47" s="1" customFormat="1" ht="21.75" customHeight="1">
      <c r="B64" s="41"/>
      <c r="C64" s="42"/>
      <c r="D64" s="42"/>
      <c r="E64" s="42"/>
      <c r="F64" s="42"/>
      <c r="G64" s="42"/>
      <c r="H64" s="42"/>
      <c r="I64" s="118"/>
      <c r="J64" s="42"/>
      <c r="K64" s="45"/>
    </row>
    <row r="65" spans="2:12" s="1" customFormat="1" ht="6.95" customHeight="1">
      <c r="B65" s="56"/>
      <c r="C65" s="57"/>
      <c r="D65" s="57"/>
      <c r="E65" s="57"/>
      <c r="F65" s="57"/>
      <c r="G65" s="57"/>
      <c r="H65" s="57"/>
      <c r="I65" s="139"/>
      <c r="J65" s="57"/>
      <c r="K65" s="58"/>
    </row>
    <row r="69" spans="2:12" s="1" customFormat="1" ht="6.95" customHeight="1">
      <c r="B69" s="59"/>
      <c r="C69" s="60"/>
      <c r="D69" s="60"/>
      <c r="E69" s="60"/>
      <c r="F69" s="60"/>
      <c r="G69" s="60"/>
      <c r="H69" s="60"/>
      <c r="I69" s="142"/>
      <c r="J69" s="60"/>
      <c r="K69" s="60"/>
      <c r="L69" s="61"/>
    </row>
    <row r="70" spans="2:12" s="1" customFormat="1" ht="36.950000000000003" customHeight="1">
      <c r="B70" s="41"/>
      <c r="C70" s="62" t="s">
        <v>111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14.45" customHeight="1">
      <c r="B72" s="41"/>
      <c r="C72" s="65" t="s">
        <v>18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22.5" customHeight="1">
      <c r="B73" s="41"/>
      <c r="C73" s="63"/>
      <c r="D73" s="63"/>
      <c r="E73" s="392" t="str">
        <f>E7</f>
        <v>Panelový dům Lipová 161</v>
      </c>
      <c r="F73" s="393"/>
      <c r="G73" s="393"/>
      <c r="H73" s="393"/>
      <c r="I73" s="163"/>
      <c r="J73" s="63"/>
      <c r="K73" s="63"/>
      <c r="L73" s="61"/>
    </row>
    <row r="74" spans="2:12" s="1" customFormat="1" ht="14.45" customHeight="1">
      <c r="B74" s="41"/>
      <c r="C74" s="65" t="s">
        <v>97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23.25" customHeight="1">
      <c r="B75" s="41"/>
      <c r="C75" s="63"/>
      <c r="D75" s="63"/>
      <c r="E75" s="368" t="str">
        <f>E9</f>
        <v>SO 01 - Způsobilé vedlejší náklady</v>
      </c>
      <c r="F75" s="394"/>
      <c r="G75" s="394"/>
      <c r="H75" s="394"/>
      <c r="I75" s="163"/>
      <c r="J75" s="63"/>
      <c r="K75" s="63"/>
      <c r="L75" s="61"/>
    </row>
    <row r="76" spans="2:12" s="1" customFormat="1" ht="6.9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18" customHeight="1">
      <c r="B77" s="41"/>
      <c r="C77" s="65" t="s">
        <v>25</v>
      </c>
      <c r="D77" s="63"/>
      <c r="E77" s="63"/>
      <c r="F77" s="164" t="str">
        <f>F12</f>
        <v>Český Krumlov</v>
      </c>
      <c r="G77" s="63"/>
      <c r="H77" s="63"/>
      <c r="I77" s="165" t="s">
        <v>27</v>
      </c>
      <c r="J77" s="73" t="str">
        <f>IF(J12="","",J12)</f>
        <v>29.3.2016</v>
      </c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>
      <c r="B79" s="41"/>
      <c r="C79" s="65" t="s">
        <v>31</v>
      </c>
      <c r="D79" s="63"/>
      <c r="E79" s="63"/>
      <c r="F79" s="164" t="str">
        <f>E15</f>
        <v xml:space="preserve"> </v>
      </c>
      <c r="G79" s="63"/>
      <c r="H79" s="63"/>
      <c r="I79" s="165" t="s">
        <v>37</v>
      </c>
      <c r="J79" s="164" t="str">
        <f>E21</f>
        <v>Ing. Vladan Píša</v>
      </c>
      <c r="K79" s="63"/>
      <c r="L79" s="61"/>
    </row>
    <row r="80" spans="2:12" s="1" customFormat="1" ht="14.45" customHeight="1">
      <c r="B80" s="41"/>
      <c r="C80" s="65" t="s">
        <v>35</v>
      </c>
      <c r="D80" s="63"/>
      <c r="E80" s="63"/>
      <c r="F80" s="164" t="str">
        <f>IF(E18="","",E18)</f>
        <v/>
      </c>
      <c r="G80" s="63"/>
      <c r="H80" s="63"/>
      <c r="I80" s="163"/>
      <c r="J80" s="63"/>
      <c r="K80" s="63"/>
      <c r="L80" s="61"/>
    </row>
    <row r="81" spans="2:65" s="1" customFormat="1" ht="10.35" customHeight="1">
      <c r="B81" s="41"/>
      <c r="C81" s="63"/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9" customFormat="1" ht="29.25" customHeight="1">
      <c r="B82" s="166"/>
      <c r="C82" s="167" t="s">
        <v>112</v>
      </c>
      <c r="D82" s="168" t="s">
        <v>61</v>
      </c>
      <c r="E82" s="168" t="s">
        <v>57</v>
      </c>
      <c r="F82" s="168" t="s">
        <v>113</v>
      </c>
      <c r="G82" s="168" t="s">
        <v>114</v>
      </c>
      <c r="H82" s="168" t="s">
        <v>115</v>
      </c>
      <c r="I82" s="169" t="s">
        <v>116</v>
      </c>
      <c r="J82" s="168" t="s">
        <v>101</v>
      </c>
      <c r="K82" s="170" t="s">
        <v>117</v>
      </c>
      <c r="L82" s="171"/>
      <c r="M82" s="81" t="s">
        <v>118</v>
      </c>
      <c r="N82" s="82" t="s">
        <v>46</v>
      </c>
      <c r="O82" s="82" t="s">
        <v>119</v>
      </c>
      <c r="P82" s="82" t="s">
        <v>120</v>
      </c>
      <c r="Q82" s="82" t="s">
        <v>121</v>
      </c>
      <c r="R82" s="82" t="s">
        <v>122</v>
      </c>
      <c r="S82" s="82" t="s">
        <v>123</v>
      </c>
      <c r="T82" s="83" t="s">
        <v>124</v>
      </c>
    </row>
    <row r="83" spans="2:65" s="1" customFormat="1" ht="29.25" customHeight="1">
      <c r="B83" s="41"/>
      <c r="C83" s="87" t="s">
        <v>102</v>
      </c>
      <c r="D83" s="63"/>
      <c r="E83" s="63"/>
      <c r="F83" s="63"/>
      <c r="G83" s="63"/>
      <c r="H83" s="63"/>
      <c r="I83" s="163"/>
      <c r="J83" s="172">
        <f>BK83</f>
        <v>0</v>
      </c>
      <c r="K83" s="63"/>
      <c r="L83" s="61"/>
      <c r="M83" s="84"/>
      <c r="N83" s="85"/>
      <c r="O83" s="85"/>
      <c r="P83" s="173">
        <f>P84+P122</f>
        <v>0</v>
      </c>
      <c r="Q83" s="85"/>
      <c r="R83" s="173">
        <f>R84+R122</f>
        <v>1.8569657500000003</v>
      </c>
      <c r="S83" s="85"/>
      <c r="T83" s="174">
        <f>T84+T122</f>
        <v>0</v>
      </c>
      <c r="AT83" s="24" t="s">
        <v>75</v>
      </c>
      <c r="AU83" s="24" t="s">
        <v>103</v>
      </c>
      <c r="BK83" s="175">
        <f>BK84+BK122</f>
        <v>0</v>
      </c>
    </row>
    <row r="84" spans="2:65" s="10" customFormat="1" ht="37.35" customHeight="1">
      <c r="B84" s="176"/>
      <c r="C84" s="177"/>
      <c r="D84" s="178" t="s">
        <v>75</v>
      </c>
      <c r="E84" s="179" t="s">
        <v>125</v>
      </c>
      <c r="F84" s="179" t="s">
        <v>126</v>
      </c>
      <c r="G84" s="177"/>
      <c r="H84" s="177"/>
      <c r="I84" s="180"/>
      <c r="J84" s="181">
        <f>BK84</f>
        <v>0</v>
      </c>
      <c r="K84" s="177"/>
      <c r="L84" s="182"/>
      <c r="M84" s="183"/>
      <c r="N84" s="184"/>
      <c r="O84" s="184"/>
      <c r="P84" s="185">
        <f>P85+P93+P118+P120</f>
        <v>0</v>
      </c>
      <c r="Q84" s="184"/>
      <c r="R84" s="185">
        <f>R85+R93+R118+R120</f>
        <v>1.8569657500000003</v>
      </c>
      <c r="S84" s="184"/>
      <c r="T84" s="186">
        <f>T85+T93+T118+T120</f>
        <v>0</v>
      </c>
      <c r="AR84" s="187" t="s">
        <v>24</v>
      </c>
      <c r="AT84" s="188" t="s">
        <v>75</v>
      </c>
      <c r="AU84" s="188" t="s">
        <v>76</v>
      </c>
      <c r="AY84" s="187" t="s">
        <v>127</v>
      </c>
      <c r="BK84" s="189">
        <f>BK85+BK93+BK118+BK120</f>
        <v>0</v>
      </c>
    </row>
    <row r="85" spans="2:65" s="10" customFormat="1" ht="19.899999999999999" customHeight="1">
      <c r="B85" s="176"/>
      <c r="C85" s="177"/>
      <c r="D85" s="190" t="s">
        <v>75</v>
      </c>
      <c r="E85" s="191" t="s">
        <v>24</v>
      </c>
      <c r="F85" s="191" t="s">
        <v>128</v>
      </c>
      <c r="G85" s="177"/>
      <c r="H85" s="177"/>
      <c r="I85" s="180"/>
      <c r="J85" s="192">
        <f>BK85</f>
        <v>0</v>
      </c>
      <c r="K85" s="177"/>
      <c r="L85" s="182"/>
      <c r="M85" s="183"/>
      <c r="N85" s="184"/>
      <c r="O85" s="184"/>
      <c r="P85" s="185">
        <f>SUM(P86:P92)</f>
        <v>0</v>
      </c>
      <c r="Q85" s="184"/>
      <c r="R85" s="185">
        <f>SUM(R86:R92)</f>
        <v>0</v>
      </c>
      <c r="S85" s="184"/>
      <c r="T85" s="186">
        <f>SUM(T86:T92)</f>
        <v>0</v>
      </c>
      <c r="AR85" s="187" t="s">
        <v>24</v>
      </c>
      <c r="AT85" s="188" t="s">
        <v>75</v>
      </c>
      <c r="AU85" s="188" t="s">
        <v>24</v>
      </c>
      <c r="AY85" s="187" t="s">
        <v>127</v>
      </c>
      <c r="BK85" s="189">
        <f>SUM(BK86:BK92)</f>
        <v>0</v>
      </c>
    </row>
    <row r="86" spans="2:65" s="1" customFormat="1" ht="22.5" customHeight="1">
      <c r="B86" s="41"/>
      <c r="C86" s="193" t="s">
        <v>24</v>
      </c>
      <c r="D86" s="193" t="s">
        <v>129</v>
      </c>
      <c r="E86" s="194" t="s">
        <v>130</v>
      </c>
      <c r="F86" s="195" t="s">
        <v>131</v>
      </c>
      <c r="G86" s="196" t="s">
        <v>132</v>
      </c>
      <c r="H86" s="197">
        <v>14.784000000000001</v>
      </c>
      <c r="I86" s="198"/>
      <c r="J86" s="199">
        <f t="shared" ref="J86:J92" si="0">ROUND(I86*H86,2)</f>
        <v>0</v>
      </c>
      <c r="K86" s="195" t="s">
        <v>133</v>
      </c>
      <c r="L86" s="61"/>
      <c r="M86" s="200" t="s">
        <v>22</v>
      </c>
      <c r="N86" s="201" t="s">
        <v>48</v>
      </c>
      <c r="O86" s="42"/>
      <c r="P86" s="202">
        <f t="shared" ref="P86:P92" si="1">O86*H86</f>
        <v>0</v>
      </c>
      <c r="Q86" s="202">
        <v>0</v>
      </c>
      <c r="R86" s="202">
        <f t="shared" ref="R86:R92" si="2">Q86*H86</f>
        <v>0</v>
      </c>
      <c r="S86" s="202">
        <v>0</v>
      </c>
      <c r="T86" s="203">
        <f t="shared" ref="T86:T92" si="3">S86*H86</f>
        <v>0</v>
      </c>
      <c r="AR86" s="24" t="s">
        <v>134</v>
      </c>
      <c r="AT86" s="24" t="s">
        <v>129</v>
      </c>
      <c r="AU86" s="24" t="s">
        <v>135</v>
      </c>
      <c r="AY86" s="24" t="s">
        <v>127</v>
      </c>
      <c r="BE86" s="204">
        <f t="shared" ref="BE86:BE92" si="4">IF(N86="základní",J86,0)</f>
        <v>0</v>
      </c>
      <c r="BF86" s="204">
        <f t="shared" ref="BF86:BF92" si="5">IF(N86="snížená",J86,0)</f>
        <v>0</v>
      </c>
      <c r="BG86" s="204">
        <f t="shared" ref="BG86:BG92" si="6">IF(N86="zákl. přenesená",J86,0)</f>
        <v>0</v>
      </c>
      <c r="BH86" s="204">
        <f t="shared" ref="BH86:BH92" si="7">IF(N86="sníž. přenesená",J86,0)</f>
        <v>0</v>
      </c>
      <c r="BI86" s="204">
        <f t="shared" ref="BI86:BI92" si="8">IF(N86="nulová",J86,0)</f>
        <v>0</v>
      </c>
      <c r="BJ86" s="24" t="s">
        <v>135</v>
      </c>
      <c r="BK86" s="204">
        <f t="shared" ref="BK86:BK92" si="9">ROUND(I86*H86,2)</f>
        <v>0</v>
      </c>
      <c r="BL86" s="24" t="s">
        <v>134</v>
      </c>
      <c r="BM86" s="24" t="s">
        <v>136</v>
      </c>
    </row>
    <row r="87" spans="2:65" s="1" customFormat="1" ht="22.5" customHeight="1">
      <c r="B87" s="41"/>
      <c r="C87" s="193" t="s">
        <v>135</v>
      </c>
      <c r="D87" s="193" t="s">
        <v>129</v>
      </c>
      <c r="E87" s="194" t="s">
        <v>137</v>
      </c>
      <c r="F87" s="195" t="s">
        <v>138</v>
      </c>
      <c r="G87" s="196" t="s">
        <v>132</v>
      </c>
      <c r="H87" s="197">
        <v>14.784000000000001</v>
      </c>
      <c r="I87" s="198"/>
      <c r="J87" s="199">
        <f t="shared" si="0"/>
        <v>0</v>
      </c>
      <c r="K87" s="195" t="s">
        <v>133</v>
      </c>
      <c r="L87" s="61"/>
      <c r="M87" s="200" t="s">
        <v>22</v>
      </c>
      <c r="N87" s="201" t="s">
        <v>48</v>
      </c>
      <c r="O87" s="42"/>
      <c r="P87" s="202">
        <f t="shared" si="1"/>
        <v>0</v>
      </c>
      <c r="Q87" s="202">
        <v>0</v>
      </c>
      <c r="R87" s="202">
        <f t="shared" si="2"/>
        <v>0</v>
      </c>
      <c r="S87" s="202">
        <v>0</v>
      </c>
      <c r="T87" s="203">
        <f t="shared" si="3"/>
        <v>0</v>
      </c>
      <c r="AR87" s="24" t="s">
        <v>134</v>
      </c>
      <c r="AT87" s="24" t="s">
        <v>129</v>
      </c>
      <c r="AU87" s="24" t="s">
        <v>135</v>
      </c>
      <c r="AY87" s="24" t="s">
        <v>127</v>
      </c>
      <c r="BE87" s="204">
        <f t="shared" si="4"/>
        <v>0</v>
      </c>
      <c r="BF87" s="204">
        <f t="shared" si="5"/>
        <v>0</v>
      </c>
      <c r="BG87" s="204">
        <f t="shared" si="6"/>
        <v>0</v>
      </c>
      <c r="BH87" s="204">
        <f t="shared" si="7"/>
        <v>0</v>
      </c>
      <c r="BI87" s="204">
        <f t="shared" si="8"/>
        <v>0</v>
      </c>
      <c r="BJ87" s="24" t="s">
        <v>135</v>
      </c>
      <c r="BK87" s="204">
        <f t="shared" si="9"/>
        <v>0</v>
      </c>
      <c r="BL87" s="24" t="s">
        <v>134</v>
      </c>
      <c r="BM87" s="24" t="s">
        <v>139</v>
      </c>
    </row>
    <row r="88" spans="2:65" s="1" customFormat="1" ht="22.5" customHeight="1">
      <c r="B88" s="41"/>
      <c r="C88" s="193" t="s">
        <v>140</v>
      </c>
      <c r="D88" s="193" t="s">
        <v>129</v>
      </c>
      <c r="E88" s="194" t="s">
        <v>141</v>
      </c>
      <c r="F88" s="195" t="s">
        <v>142</v>
      </c>
      <c r="G88" s="196" t="s">
        <v>132</v>
      </c>
      <c r="H88" s="197">
        <v>14.784000000000001</v>
      </c>
      <c r="I88" s="198"/>
      <c r="J88" s="199">
        <f t="shared" si="0"/>
        <v>0</v>
      </c>
      <c r="K88" s="195" t="s">
        <v>133</v>
      </c>
      <c r="L88" s="61"/>
      <c r="M88" s="200" t="s">
        <v>22</v>
      </c>
      <c r="N88" s="201" t="s">
        <v>48</v>
      </c>
      <c r="O88" s="42"/>
      <c r="P88" s="202">
        <f t="shared" si="1"/>
        <v>0</v>
      </c>
      <c r="Q88" s="202">
        <v>0</v>
      </c>
      <c r="R88" s="202">
        <f t="shared" si="2"/>
        <v>0</v>
      </c>
      <c r="S88" s="202">
        <v>0</v>
      </c>
      <c r="T88" s="203">
        <f t="shared" si="3"/>
        <v>0</v>
      </c>
      <c r="AR88" s="24" t="s">
        <v>134</v>
      </c>
      <c r="AT88" s="24" t="s">
        <v>129</v>
      </c>
      <c r="AU88" s="24" t="s">
        <v>135</v>
      </c>
      <c r="AY88" s="24" t="s">
        <v>127</v>
      </c>
      <c r="BE88" s="204">
        <f t="shared" si="4"/>
        <v>0</v>
      </c>
      <c r="BF88" s="204">
        <f t="shared" si="5"/>
        <v>0</v>
      </c>
      <c r="BG88" s="204">
        <f t="shared" si="6"/>
        <v>0</v>
      </c>
      <c r="BH88" s="204">
        <f t="shared" si="7"/>
        <v>0</v>
      </c>
      <c r="BI88" s="204">
        <f t="shared" si="8"/>
        <v>0</v>
      </c>
      <c r="BJ88" s="24" t="s">
        <v>135</v>
      </c>
      <c r="BK88" s="204">
        <f t="shared" si="9"/>
        <v>0</v>
      </c>
      <c r="BL88" s="24" t="s">
        <v>134</v>
      </c>
      <c r="BM88" s="24" t="s">
        <v>143</v>
      </c>
    </row>
    <row r="89" spans="2:65" s="1" customFormat="1" ht="22.5" customHeight="1">
      <c r="B89" s="41"/>
      <c r="C89" s="193" t="s">
        <v>134</v>
      </c>
      <c r="D89" s="193" t="s">
        <v>129</v>
      </c>
      <c r="E89" s="194" t="s">
        <v>144</v>
      </c>
      <c r="F89" s="195" t="s">
        <v>145</v>
      </c>
      <c r="G89" s="196" t="s">
        <v>132</v>
      </c>
      <c r="H89" s="197">
        <v>14.784000000000001</v>
      </c>
      <c r="I89" s="198"/>
      <c r="J89" s="199">
        <f t="shared" si="0"/>
        <v>0</v>
      </c>
      <c r="K89" s="195" t="s">
        <v>133</v>
      </c>
      <c r="L89" s="61"/>
      <c r="M89" s="200" t="s">
        <v>22</v>
      </c>
      <c r="N89" s="201" t="s">
        <v>48</v>
      </c>
      <c r="O89" s="42"/>
      <c r="P89" s="202">
        <f t="shared" si="1"/>
        <v>0</v>
      </c>
      <c r="Q89" s="202">
        <v>0</v>
      </c>
      <c r="R89" s="202">
        <f t="shared" si="2"/>
        <v>0</v>
      </c>
      <c r="S89" s="202">
        <v>0</v>
      </c>
      <c r="T89" s="203">
        <f t="shared" si="3"/>
        <v>0</v>
      </c>
      <c r="AR89" s="24" t="s">
        <v>134</v>
      </c>
      <c r="AT89" s="24" t="s">
        <v>129</v>
      </c>
      <c r="AU89" s="24" t="s">
        <v>135</v>
      </c>
      <c r="AY89" s="24" t="s">
        <v>127</v>
      </c>
      <c r="BE89" s="204">
        <f t="shared" si="4"/>
        <v>0</v>
      </c>
      <c r="BF89" s="204">
        <f t="shared" si="5"/>
        <v>0</v>
      </c>
      <c r="BG89" s="204">
        <f t="shared" si="6"/>
        <v>0</v>
      </c>
      <c r="BH89" s="204">
        <f t="shared" si="7"/>
        <v>0</v>
      </c>
      <c r="BI89" s="204">
        <f t="shared" si="8"/>
        <v>0</v>
      </c>
      <c r="BJ89" s="24" t="s">
        <v>135</v>
      </c>
      <c r="BK89" s="204">
        <f t="shared" si="9"/>
        <v>0</v>
      </c>
      <c r="BL89" s="24" t="s">
        <v>134</v>
      </c>
      <c r="BM89" s="24" t="s">
        <v>146</v>
      </c>
    </row>
    <row r="90" spans="2:65" s="1" customFormat="1" ht="31.5" customHeight="1">
      <c r="B90" s="41"/>
      <c r="C90" s="193" t="s">
        <v>147</v>
      </c>
      <c r="D90" s="193" t="s">
        <v>129</v>
      </c>
      <c r="E90" s="194" t="s">
        <v>148</v>
      </c>
      <c r="F90" s="195" t="s">
        <v>149</v>
      </c>
      <c r="G90" s="196" t="s">
        <v>132</v>
      </c>
      <c r="H90" s="197">
        <v>73.92</v>
      </c>
      <c r="I90" s="198"/>
      <c r="J90" s="199">
        <f t="shared" si="0"/>
        <v>0</v>
      </c>
      <c r="K90" s="195" t="s">
        <v>133</v>
      </c>
      <c r="L90" s="61"/>
      <c r="M90" s="200" t="s">
        <v>22</v>
      </c>
      <c r="N90" s="201" t="s">
        <v>48</v>
      </c>
      <c r="O90" s="42"/>
      <c r="P90" s="202">
        <f t="shared" si="1"/>
        <v>0</v>
      </c>
      <c r="Q90" s="202">
        <v>0</v>
      </c>
      <c r="R90" s="202">
        <f t="shared" si="2"/>
        <v>0</v>
      </c>
      <c r="S90" s="202">
        <v>0</v>
      </c>
      <c r="T90" s="203">
        <f t="shared" si="3"/>
        <v>0</v>
      </c>
      <c r="AR90" s="24" t="s">
        <v>134</v>
      </c>
      <c r="AT90" s="24" t="s">
        <v>129</v>
      </c>
      <c r="AU90" s="24" t="s">
        <v>135</v>
      </c>
      <c r="AY90" s="24" t="s">
        <v>127</v>
      </c>
      <c r="BE90" s="204">
        <f t="shared" si="4"/>
        <v>0</v>
      </c>
      <c r="BF90" s="204">
        <f t="shared" si="5"/>
        <v>0</v>
      </c>
      <c r="BG90" s="204">
        <f t="shared" si="6"/>
        <v>0</v>
      </c>
      <c r="BH90" s="204">
        <f t="shared" si="7"/>
        <v>0</v>
      </c>
      <c r="BI90" s="204">
        <f t="shared" si="8"/>
        <v>0</v>
      </c>
      <c r="BJ90" s="24" t="s">
        <v>135</v>
      </c>
      <c r="BK90" s="204">
        <f t="shared" si="9"/>
        <v>0</v>
      </c>
      <c r="BL90" s="24" t="s">
        <v>134</v>
      </c>
      <c r="BM90" s="24" t="s">
        <v>150</v>
      </c>
    </row>
    <row r="91" spans="2:65" s="1" customFormat="1" ht="22.5" customHeight="1">
      <c r="B91" s="41"/>
      <c r="C91" s="193" t="s">
        <v>151</v>
      </c>
      <c r="D91" s="193" t="s">
        <v>129</v>
      </c>
      <c r="E91" s="194" t="s">
        <v>152</v>
      </c>
      <c r="F91" s="195" t="s">
        <v>153</v>
      </c>
      <c r="G91" s="196" t="s">
        <v>132</v>
      </c>
      <c r="H91" s="197">
        <v>14.784000000000001</v>
      </c>
      <c r="I91" s="198"/>
      <c r="J91" s="199">
        <f t="shared" si="0"/>
        <v>0</v>
      </c>
      <c r="K91" s="195" t="s">
        <v>133</v>
      </c>
      <c r="L91" s="61"/>
      <c r="M91" s="200" t="s">
        <v>22</v>
      </c>
      <c r="N91" s="201" t="s">
        <v>48</v>
      </c>
      <c r="O91" s="42"/>
      <c r="P91" s="202">
        <f t="shared" si="1"/>
        <v>0</v>
      </c>
      <c r="Q91" s="202">
        <v>0</v>
      </c>
      <c r="R91" s="202">
        <f t="shared" si="2"/>
        <v>0</v>
      </c>
      <c r="S91" s="202">
        <v>0</v>
      </c>
      <c r="T91" s="203">
        <f t="shared" si="3"/>
        <v>0</v>
      </c>
      <c r="AR91" s="24" t="s">
        <v>134</v>
      </c>
      <c r="AT91" s="24" t="s">
        <v>129</v>
      </c>
      <c r="AU91" s="24" t="s">
        <v>135</v>
      </c>
      <c r="AY91" s="24" t="s">
        <v>127</v>
      </c>
      <c r="BE91" s="204">
        <f t="shared" si="4"/>
        <v>0</v>
      </c>
      <c r="BF91" s="204">
        <f t="shared" si="5"/>
        <v>0</v>
      </c>
      <c r="BG91" s="204">
        <f t="shared" si="6"/>
        <v>0</v>
      </c>
      <c r="BH91" s="204">
        <f t="shared" si="7"/>
        <v>0</v>
      </c>
      <c r="BI91" s="204">
        <f t="shared" si="8"/>
        <v>0</v>
      </c>
      <c r="BJ91" s="24" t="s">
        <v>135</v>
      </c>
      <c r="BK91" s="204">
        <f t="shared" si="9"/>
        <v>0</v>
      </c>
      <c r="BL91" s="24" t="s">
        <v>134</v>
      </c>
      <c r="BM91" s="24" t="s">
        <v>154</v>
      </c>
    </row>
    <row r="92" spans="2:65" s="1" customFormat="1" ht="22.5" customHeight="1">
      <c r="B92" s="41"/>
      <c r="C92" s="193" t="s">
        <v>155</v>
      </c>
      <c r="D92" s="193" t="s">
        <v>129</v>
      </c>
      <c r="E92" s="194" t="s">
        <v>156</v>
      </c>
      <c r="F92" s="195" t="s">
        <v>157</v>
      </c>
      <c r="G92" s="196" t="s">
        <v>158</v>
      </c>
      <c r="H92" s="197">
        <v>26.611000000000001</v>
      </c>
      <c r="I92" s="198"/>
      <c r="J92" s="199">
        <f t="shared" si="0"/>
        <v>0</v>
      </c>
      <c r="K92" s="195" t="s">
        <v>133</v>
      </c>
      <c r="L92" s="61"/>
      <c r="M92" s="200" t="s">
        <v>22</v>
      </c>
      <c r="N92" s="201" t="s">
        <v>48</v>
      </c>
      <c r="O92" s="42"/>
      <c r="P92" s="202">
        <f t="shared" si="1"/>
        <v>0</v>
      </c>
      <c r="Q92" s="202">
        <v>0</v>
      </c>
      <c r="R92" s="202">
        <f t="shared" si="2"/>
        <v>0</v>
      </c>
      <c r="S92" s="202">
        <v>0</v>
      </c>
      <c r="T92" s="203">
        <f t="shared" si="3"/>
        <v>0</v>
      </c>
      <c r="AR92" s="24" t="s">
        <v>134</v>
      </c>
      <c r="AT92" s="24" t="s">
        <v>129</v>
      </c>
      <c r="AU92" s="24" t="s">
        <v>135</v>
      </c>
      <c r="AY92" s="24" t="s">
        <v>127</v>
      </c>
      <c r="BE92" s="204">
        <f t="shared" si="4"/>
        <v>0</v>
      </c>
      <c r="BF92" s="204">
        <f t="shared" si="5"/>
        <v>0</v>
      </c>
      <c r="BG92" s="204">
        <f t="shared" si="6"/>
        <v>0</v>
      </c>
      <c r="BH92" s="204">
        <f t="shared" si="7"/>
        <v>0</v>
      </c>
      <c r="BI92" s="204">
        <f t="shared" si="8"/>
        <v>0</v>
      </c>
      <c r="BJ92" s="24" t="s">
        <v>135</v>
      </c>
      <c r="BK92" s="204">
        <f t="shared" si="9"/>
        <v>0</v>
      </c>
      <c r="BL92" s="24" t="s">
        <v>134</v>
      </c>
      <c r="BM92" s="24" t="s">
        <v>159</v>
      </c>
    </row>
    <row r="93" spans="2:65" s="10" customFormat="1" ht="29.85" customHeight="1">
      <c r="B93" s="176"/>
      <c r="C93" s="177"/>
      <c r="D93" s="190" t="s">
        <v>75</v>
      </c>
      <c r="E93" s="191" t="s">
        <v>160</v>
      </c>
      <c r="F93" s="191" t="s">
        <v>161</v>
      </c>
      <c r="G93" s="177"/>
      <c r="H93" s="177"/>
      <c r="I93" s="180"/>
      <c r="J93" s="192">
        <f>BK93</f>
        <v>0</v>
      </c>
      <c r="K93" s="177"/>
      <c r="L93" s="182"/>
      <c r="M93" s="183"/>
      <c r="N93" s="184"/>
      <c r="O93" s="184"/>
      <c r="P93" s="185">
        <f>SUM(P94:P117)</f>
        <v>0</v>
      </c>
      <c r="Q93" s="184"/>
      <c r="R93" s="185">
        <f>SUM(R94:R117)</f>
        <v>1.8569657500000003</v>
      </c>
      <c r="S93" s="184"/>
      <c r="T93" s="186">
        <f>SUM(T94:T117)</f>
        <v>0</v>
      </c>
      <c r="AR93" s="187" t="s">
        <v>24</v>
      </c>
      <c r="AT93" s="188" t="s">
        <v>75</v>
      </c>
      <c r="AU93" s="188" t="s">
        <v>24</v>
      </c>
      <c r="AY93" s="187" t="s">
        <v>127</v>
      </c>
      <c r="BK93" s="189">
        <f>SUM(BK94:BK117)</f>
        <v>0</v>
      </c>
    </row>
    <row r="94" spans="2:65" s="1" customFormat="1" ht="22.5" customHeight="1">
      <c r="B94" s="41"/>
      <c r="C94" s="193" t="s">
        <v>162</v>
      </c>
      <c r="D94" s="193" t="s">
        <v>129</v>
      </c>
      <c r="E94" s="194" t="s">
        <v>163</v>
      </c>
      <c r="F94" s="195" t="s">
        <v>164</v>
      </c>
      <c r="G94" s="196" t="s">
        <v>165</v>
      </c>
      <c r="H94" s="197">
        <v>52.2</v>
      </c>
      <c r="I94" s="198"/>
      <c r="J94" s="199">
        <f>ROUND(I94*H94,2)</f>
        <v>0</v>
      </c>
      <c r="K94" s="195" t="s">
        <v>133</v>
      </c>
      <c r="L94" s="61"/>
      <c r="M94" s="200" t="s">
        <v>22</v>
      </c>
      <c r="N94" s="201" t="s">
        <v>48</v>
      </c>
      <c r="O94" s="42"/>
      <c r="P94" s="202">
        <f>O94*H94</f>
        <v>0</v>
      </c>
      <c r="Q94" s="202">
        <v>8.3199999999999993E-3</v>
      </c>
      <c r="R94" s="202">
        <f>Q94*H94</f>
        <v>0.43430399999999997</v>
      </c>
      <c r="S94" s="202">
        <v>0</v>
      </c>
      <c r="T94" s="203">
        <f>S94*H94</f>
        <v>0</v>
      </c>
      <c r="AR94" s="24" t="s">
        <v>134</v>
      </c>
      <c r="AT94" s="24" t="s">
        <v>129</v>
      </c>
      <c r="AU94" s="24" t="s">
        <v>135</v>
      </c>
      <c r="AY94" s="24" t="s">
        <v>127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24" t="s">
        <v>135</v>
      </c>
      <c r="BK94" s="204">
        <f>ROUND(I94*H94,2)</f>
        <v>0</v>
      </c>
      <c r="BL94" s="24" t="s">
        <v>134</v>
      </c>
      <c r="BM94" s="24" t="s">
        <v>166</v>
      </c>
    </row>
    <row r="95" spans="2:65" s="1" customFormat="1" ht="22.5" customHeight="1">
      <c r="B95" s="41"/>
      <c r="C95" s="205" t="s">
        <v>167</v>
      </c>
      <c r="D95" s="205" t="s">
        <v>168</v>
      </c>
      <c r="E95" s="206" t="s">
        <v>169</v>
      </c>
      <c r="F95" s="207" t="s">
        <v>170</v>
      </c>
      <c r="G95" s="208" t="s">
        <v>165</v>
      </c>
      <c r="H95" s="209">
        <v>53.244</v>
      </c>
      <c r="I95" s="210"/>
      <c r="J95" s="211">
        <f>ROUND(I95*H95,2)</f>
        <v>0</v>
      </c>
      <c r="K95" s="207" t="s">
        <v>133</v>
      </c>
      <c r="L95" s="212"/>
      <c r="M95" s="213" t="s">
        <v>22</v>
      </c>
      <c r="N95" s="214" t="s">
        <v>48</v>
      </c>
      <c r="O95" s="42"/>
      <c r="P95" s="202">
        <f>O95*H95</f>
        <v>0</v>
      </c>
      <c r="Q95" s="202">
        <v>3.0000000000000001E-3</v>
      </c>
      <c r="R95" s="202">
        <f>Q95*H95</f>
        <v>0.15973200000000001</v>
      </c>
      <c r="S95" s="202">
        <v>0</v>
      </c>
      <c r="T95" s="203">
        <f>S95*H95</f>
        <v>0</v>
      </c>
      <c r="AR95" s="24" t="s">
        <v>162</v>
      </c>
      <c r="AT95" s="24" t="s">
        <v>168</v>
      </c>
      <c r="AU95" s="24" t="s">
        <v>135</v>
      </c>
      <c r="AY95" s="24" t="s">
        <v>127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4" t="s">
        <v>135</v>
      </c>
      <c r="BK95" s="204">
        <f>ROUND(I95*H95,2)</f>
        <v>0</v>
      </c>
      <c r="BL95" s="24" t="s">
        <v>134</v>
      </c>
      <c r="BM95" s="24" t="s">
        <v>171</v>
      </c>
    </row>
    <row r="96" spans="2:65" s="11" customFormat="1" ht="13.5">
      <c r="B96" s="215"/>
      <c r="C96" s="216"/>
      <c r="D96" s="217" t="s">
        <v>172</v>
      </c>
      <c r="E96" s="216"/>
      <c r="F96" s="218" t="s">
        <v>173</v>
      </c>
      <c r="G96" s="216"/>
      <c r="H96" s="219">
        <v>53.244</v>
      </c>
      <c r="I96" s="220"/>
      <c r="J96" s="216"/>
      <c r="K96" s="216"/>
      <c r="L96" s="221"/>
      <c r="M96" s="222"/>
      <c r="N96" s="223"/>
      <c r="O96" s="223"/>
      <c r="P96" s="223"/>
      <c r="Q96" s="223"/>
      <c r="R96" s="223"/>
      <c r="S96" s="223"/>
      <c r="T96" s="224"/>
      <c r="AT96" s="225" t="s">
        <v>172</v>
      </c>
      <c r="AU96" s="225" t="s">
        <v>135</v>
      </c>
      <c r="AV96" s="11" t="s">
        <v>135</v>
      </c>
      <c r="AW96" s="11" t="s">
        <v>6</v>
      </c>
      <c r="AX96" s="11" t="s">
        <v>24</v>
      </c>
      <c r="AY96" s="225" t="s">
        <v>127</v>
      </c>
    </row>
    <row r="97" spans="2:65" s="1" customFormat="1" ht="22.5" customHeight="1">
      <c r="B97" s="41"/>
      <c r="C97" s="193" t="s">
        <v>29</v>
      </c>
      <c r="D97" s="193" t="s">
        <v>129</v>
      </c>
      <c r="E97" s="194" t="s">
        <v>174</v>
      </c>
      <c r="F97" s="195" t="s">
        <v>175</v>
      </c>
      <c r="G97" s="196" t="s">
        <v>165</v>
      </c>
      <c r="H97" s="197">
        <v>52.2</v>
      </c>
      <c r="I97" s="198"/>
      <c r="J97" s="199">
        <f>ROUND(I97*H97,2)</f>
        <v>0</v>
      </c>
      <c r="K97" s="195" t="s">
        <v>22</v>
      </c>
      <c r="L97" s="61"/>
      <c r="M97" s="200" t="s">
        <v>22</v>
      </c>
      <c r="N97" s="201" t="s">
        <v>48</v>
      </c>
      <c r="O97" s="42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AR97" s="24" t="s">
        <v>134</v>
      </c>
      <c r="AT97" s="24" t="s">
        <v>129</v>
      </c>
      <c r="AU97" s="24" t="s">
        <v>135</v>
      </c>
      <c r="AY97" s="24" t="s">
        <v>127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4" t="s">
        <v>135</v>
      </c>
      <c r="BK97" s="204">
        <f>ROUND(I97*H97,2)</f>
        <v>0</v>
      </c>
      <c r="BL97" s="24" t="s">
        <v>134</v>
      </c>
      <c r="BM97" s="24" t="s">
        <v>176</v>
      </c>
    </row>
    <row r="98" spans="2:65" s="1" customFormat="1" ht="22.5" customHeight="1">
      <c r="B98" s="41"/>
      <c r="C98" s="193" t="s">
        <v>177</v>
      </c>
      <c r="D98" s="193" t="s">
        <v>129</v>
      </c>
      <c r="E98" s="194" t="s">
        <v>178</v>
      </c>
      <c r="F98" s="195" t="s">
        <v>179</v>
      </c>
      <c r="G98" s="196" t="s">
        <v>165</v>
      </c>
      <c r="H98" s="197">
        <v>34.799999999999997</v>
      </c>
      <c r="I98" s="198"/>
      <c r="J98" s="199">
        <f>ROUND(I98*H98,2)</f>
        <v>0</v>
      </c>
      <c r="K98" s="195" t="s">
        <v>133</v>
      </c>
      <c r="L98" s="61"/>
      <c r="M98" s="200" t="s">
        <v>22</v>
      </c>
      <c r="N98" s="201" t="s">
        <v>48</v>
      </c>
      <c r="O98" s="42"/>
      <c r="P98" s="202">
        <f>O98*H98</f>
        <v>0</v>
      </c>
      <c r="Q98" s="202">
        <v>8.5000000000000006E-3</v>
      </c>
      <c r="R98" s="202">
        <f>Q98*H98</f>
        <v>0.29580000000000001</v>
      </c>
      <c r="S98" s="202">
        <v>0</v>
      </c>
      <c r="T98" s="203">
        <f>S98*H98</f>
        <v>0</v>
      </c>
      <c r="AR98" s="24" t="s">
        <v>134</v>
      </c>
      <c r="AT98" s="24" t="s">
        <v>129</v>
      </c>
      <c r="AU98" s="24" t="s">
        <v>135</v>
      </c>
      <c r="AY98" s="24" t="s">
        <v>127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24" t="s">
        <v>135</v>
      </c>
      <c r="BK98" s="204">
        <f>ROUND(I98*H98,2)</f>
        <v>0</v>
      </c>
      <c r="BL98" s="24" t="s">
        <v>134</v>
      </c>
      <c r="BM98" s="24" t="s">
        <v>180</v>
      </c>
    </row>
    <row r="99" spans="2:65" s="11" customFormat="1" ht="13.5">
      <c r="B99" s="215"/>
      <c r="C99" s="216"/>
      <c r="D99" s="226" t="s">
        <v>172</v>
      </c>
      <c r="E99" s="227" t="s">
        <v>22</v>
      </c>
      <c r="F99" s="228" t="s">
        <v>181</v>
      </c>
      <c r="G99" s="216"/>
      <c r="H99" s="229">
        <v>42.84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AT99" s="225" t="s">
        <v>172</v>
      </c>
      <c r="AU99" s="225" t="s">
        <v>135</v>
      </c>
      <c r="AV99" s="11" t="s">
        <v>135</v>
      </c>
      <c r="AW99" s="11" t="s">
        <v>40</v>
      </c>
      <c r="AX99" s="11" t="s">
        <v>76</v>
      </c>
      <c r="AY99" s="225" t="s">
        <v>127</v>
      </c>
    </row>
    <row r="100" spans="2:65" s="11" customFormat="1" ht="13.5">
      <c r="B100" s="215"/>
      <c r="C100" s="216"/>
      <c r="D100" s="226" t="s">
        <v>172</v>
      </c>
      <c r="E100" s="227" t="s">
        <v>22</v>
      </c>
      <c r="F100" s="228" t="s">
        <v>182</v>
      </c>
      <c r="G100" s="216"/>
      <c r="H100" s="229">
        <v>-8.0399999999999991</v>
      </c>
      <c r="I100" s="220"/>
      <c r="J100" s="216"/>
      <c r="K100" s="216"/>
      <c r="L100" s="221"/>
      <c r="M100" s="222"/>
      <c r="N100" s="223"/>
      <c r="O100" s="223"/>
      <c r="P100" s="223"/>
      <c r="Q100" s="223"/>
      <c r="R100" s="223"/>
      <c r="S100" s="223"/>
      <c r="T100" s="224"/>
      <c r="AT100" s="225" t="s">
        <v>172</v>
      </c>
      <c r="AU100" s="225" t="s">
        <v>135</v>
      </c>
      <c r="AV100" s="11" t="s">
        <v>135</v>
      </c>
      <c r="AW100" s="11" t="s">
        <v>40</v>
      </c>
      <c r="AX100" s="11" t="s">
        <v>76</v>
      </c>
      <c r="AY100" s="225" t="s">
        <v>127</v>
      </c>
    </row>
    <row r="101" spans="2:65" s="12" customFormat="1" ht="13.5">
      <c r="B101" s="230"/>
      <c r="C101" s="231"/>
      <c r="D101" s="217" t="s">
        <v>172</v>
      </c>
      <c r="E101" s="232" t="s">
        <v>22</v>
      </c>
      <c r="F101" s="233" t="s">
        <v>183</v>
      </c>
      <c r="G101" s="231"/>
      <c r="H101" s="234">
        <v>34.799999999999997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172</v>
      </c>
      <c r="AU101" s="240" t="s">
        <v>135</v>
      </c>
      <c r="AV101" s="12" t="s">
        <v>134</v>
      </c>
      <c r="AW101" s="12" t="s">
        <v>40</v>
      </c>
      <c r="AX101" s="12" t="s">
        <v>24</v>
      </c>
      <c r="AY101" s="240" t="s">
        <v>127</v>
      </c>
    </row>
    <row r="102" spans="2:65" s="1" customFormat="1" ht="22.5" customHeight="1">
      <c r="B102" s="41"/>
      <c r="C102" s="205" t="s">
        <v>184</v>
      </c>
      <c r="D102" s="205" t="s">
        <v>168</v>
      </c>
      <c r="E102" s="206" t="s">
        <v>185</v>
      </c>
      <c r="F102" s="207" t="s">
        <v>186</v>
      </c>
      <c r="G102" s="208" t="s">
        <v>165</v>
      </c>
      <c r="H102" s="209">
        <v>35.496000000000002</v>
      </c>
      <c r="I102" s="210"/>
      <c r="J102" s="211">
        <f>ROUND(I102*H102,2)</f>
        <v>0</v>
      </c>
      <c r="K102" s="207" t="s">
        <v>133</v>
      </c>
      <c r="L102" s="212"/>
      <c r="M102" s="213" t="s">
        <v>22</v>
      </c>
      <c r="N102" s="214" t="s">
        <v>48</v>
      </c>
      <c r="O102" s="42"/>
      <c r="P102" s="202">
        <f>O102*H102</f>
        <v>0</v>
      </c>
      <c r="Q102" s="202">
        <v>2.5500000000000002E-3</v>
      </c>
      <c r="R102" s="202">
        <f>Q102*H102</f>
        <v>9.0514800000000006E-2</v>
      </c>
      <c r="S102" s="202">
        <v>0</v>
      </c>
      <c r="T102" s="203">
        <f>S102*H102</f>
        <v>0</v>
      </c>
      <c r="AR102" s="24" t="s">
        <v>162</v>
      </c>
      <c r="AT102" s="24" t="s">
        <v>168</v>
      </c>
      <c r="AU102" s="24" t="s">
        <v>135</v>
      </c>
      <c r="AY102" s="24" t="s">
        <v>127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4" t="s">
        <v>135</v>
      </c>
      <c r="BK102" s="204">
        <f>ROUND(I102*H102,2)</f>
        <v>0</v>
      </c>
      <c r="BL102" s="24" t="s">
        <v>134</v>
      </c>
      <c r="BM102" s="24" t="s">
        <v>187</v>
      </c>
    </row>
    <row r="103" spans="2:65" s="11" customFormat="1" ht="13.5">
      <c r="B103" s="215"/>
      <c r="C103" s="216"/>
      <c r="D103" s="217" t="s">
        <v>172</v>
      </c>
      <c r="E103" s="216"/>
      <c r="F103" s="218" t="s">
        <v>188</v>
      </c>
      <c r="G103" s="216"/>
      <c r="H103" s="219">
        <v>35.496000000000002</v>
      </c>
      <c r="I103" s="220"/>
      <c r="J103" s="216"/>
      <c r="K103" s="216"/>
      <c r="L103" s="221"/>
      <c r="M103" s="222"/>
      <c r="N103" s="223"/>
      <c r="O103" s="223"/>
      <c r="P103" s="223"/>
      <c r="Q103" s="223"/>
      <c r="R103" s="223"/>
      <c r="S103" s="223"/>
      <c r="T103" s="224"/>
      <c r="AT103" s="225" t="s">
        <v>172</v>
      </c>
      <c r="AU103" s="225" t="s">
        <v>135</v>
      </c>
      <c r="AV103" s="11" t="s">
        <v>135</v>
      </c>
      <c r="AW103" s="11" t="s">
        <v>6</v>
      </c>
      <c r="AX103" s="11" t="s">
        <v>24</v>
      </c>
      <c r="AY103" s="225" t="s">
        <v>127</v>
      </c>
    </row>
    <row r="104" spans="2:65" s="1" customFormat="1" ht="22.5" customHeight="1">
      <c r="B104" s="41"/>
      <c r="C104" s="193" t="s">
        <v>189</v>
      </c>
      <c r="D104" s="193" t="s">
        <v>129</v>
      </c>
      <c r="E104" s="194" t="s">
        <v>190</v>
      </c>
      <c r="F104" s="195" t="s">
        <v>191</v>
      </c>
      <c r="G104" s="196" t="s">
        <v>165</v>
      </c>
      <c r="H104" s="197">
        <v>22.68</v>
      </c>
      <c r="I104" s="198"/>
      <c r="J104" s="199">
        <f>ROUND(I104*H104,2)</f>
        <v>0</v>
      </c>
      <c r="K104" s="195" t="s">
        <v>133</v>
      </c>
      <c r="L104" s="61"/>
      <c r="M104" s="200" t="s">
        <v>22</v>
      </c>
      <c r="N104" s="201" t="s">
        <v>48</v>
      </c>
      <c r="O104" s="42"/>
      <c r="P104" s="202">
        <f>O104*H104</f>
        <v>0</v>
      </c>
      <c r="Q104" s="202">
        <v>8.5000000000000006E-3</v>
      </c>
      <c r="R104" s="202">
        <f>Q104*H104</f>
        <v>0.19278000000000001</v>
      </c>
      <c r="S104" s="202">
        <v>0</v>
      </c>
      <c r="T104" s="203">
        <f>S104*H104</f>
        <v>0</v>
      </c>
      <c r="AR104" s="24" t="s">
        <v>134</v>
      </c>
      <c r="AT104" s="24" t="s">
        <v>129</v>
      </c>
      <c r="AU104" s="24" t="s">
        <v>135</v>
      </c>
      <c r="AY104" s="24" t="s">
        <v>127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4" t="s">
        <v>135</v>
      </c>
      <c r="BK104" s="204">
        <f>ROUND(I104*H104,2)</f>
        <v>0</v>
      </c>
      <c r="BL104" s="24" t="s">
        <v>134</v>
      </c>
      <c r="BM104" s="24" t="s">
        <v>192</v>
      </c>
    </row>
    <row r="105" spans="2:65" s="11" customFormat="1" ht="13.5">
      <c r="B105" s="215"/>
      <c r="C105" s="216"/>
      <c r="D105" s="217" t="s">
        <v>172</v>
      </c>
      <c r="E105" s="241" t="s">
        <v>22</v>
      </c>
      <c r="F105" s="218" t="s">
        <v>193</v>
      </c>
      <c r="G105" s="216"/>
      <c r="H105" s="219">
        <v>22.68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172</v>
      </c>
      <c r="AU105" s="225" t="s">
        <v>135</v>
      </c>
      <c r="AV105" s="11" t="s">
        <v>135</v>
      </c>
      <c r="AW105" s="11" t="s">
        <v>40</v>
      </c>
      <c r="AX105" s="11" t="s">
        <v>24</v>
      </c>
      <c r="AY105" s="225" t="s">
        <v>127</v>
      </c>
    </row>
    <row r="106" spans="2:65" s="1" customFormat="1" ht="22.5" customHeight="1">
      <c r="B106" s="41"/>
      <c r="C106" s="205" t="s">
        <v>194</v>
      </c>
      <c r="D106" s="205" t="s">
        <v>168</v>
      </c>
      <c r="E106" s="206" t="s">
        <v>195</v>
      </c>
      <c r="F106" s="207" t="s">
        <v>196</v>
      </c>
      <c r="G106" s="208" t="s">
        <v>165</v>
      </c>
      <c r="H106" s="209">
        <v>23.134</v>
      </c>
      <c r="I106" s="210"/>
      <c r="J106" s="211">
        <f>ROUND(I106*H106,2)</f>
        <v>0</v>
      </c>
      <c r="K106" s="207" t="s">
        <v>133</v>
      </c>
      <c r="L106" s="212"/>
      <c r="M106" s="213" t="s">
        <v>22</v>
      </c>
      <c r="N106" s="214" t="s">
        <v>48</v>
      </c>
      <c r="O106" s="42"/>
      <c r="P106" s="202">
        <f>O106*H106</f>
        <v>0</v>
      </c>
      <c r="Q106" s="202">
        <v>3.3999999999999998E-3</v>
      </c>
      <c r="R106" s="202">
        <f>Q106*H106</f>
        <v>7.8655599999999992E-2</v>
      </c>
      <c r="S106" s="202">
        <v>0</v>
      </c>
      <c r="T106" s="203">
        <f>S106*H106</f>
        <v>0</v>
      </c>
      <c r="AR106" s="24" t="s">
        <v>162</v>
      </c>
      <c r="AT106" s="24" t="s">
        <v>168</v>
      </c>
      <c r="AU106" s="24" t="s">
        <v>135</v>
      </c>
      <c r="AY106" s="24" t="s">
        <v>127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4" t="s">
        <v>135</v>
      </c>
      <c r="BK106" s="204">
        <f>ROUND(I106*H106,2)</f>
        <v>0</v>
      </c>
      <c r="BL106" s="24" t="s">
        <v>134</v>
      </c>
      <c r="BM106" s="24" t="s">
        <v>197</v>
      </c>
    </row>
    <row r="107" spans="2:65" s="11" customFormat="1" ht="13.5">
      <c r="B107" s="215"/>
      <c r="C107" s="216"/>
      <c r="D107" s="217" t="s">
        <v>172</v>
      </c>
      <c r="E107" s="216"/>
      <c r="F107" s="218" t="s">
        <v>198</v>
      </c>
      <c r="G107" s="216"/>
      <c r="H107" s="219">
        <v>23.134</v>
      </c>
      <c r="I107" s="220"/>
      <c r="J107" s="216"/>
      <c r="K107" s="216"/>
      <c r="L107" s="221"/>
      <c r="M107" s="222"/>
      <c r="N107" s="223"/>
      <c r="O107" s="223"/>
      <c r="P107" s="223"/>
      <c r="Q107" s="223"/>
      <c r="R107" s="223"/>
      <c r="S107" s="223"/>
      <c r="T107" s="224"/>
      <c r="AT107" s="225" t="s">
        <v>172</v>
      </c>
      <c r="AU107" s="225" t="s">
        <v>135</v>
      </c>
      <c r="AV107" s="11" t="s">
        <v>135</v>
      </c>
      <c r="AW107" s="11" t="s">
        <v>6</v>
      </c>
      <c r="AX107" s="11" t="s">
        <v>24</v>
      </c>
      <c r="AY107" s="225" t="s">
        <v>127</v>
      </c>
    </row>
    <row r="108" spans="2:65" s="1" customFormat="1" ht="31.5" customHeight="1">
      <c r="B108" s="41"/>
      <c r="C108" s="193" t="s">
        <v>10</v>
      </c>
      <c r="D108" s="193" t="s">
        <v>129</v>
      </c>
      <c r="E108" s="194" t="s">
        <v>199</v>
      </c>
      <c r="F108" s="195" t="s">
        <v>200</v>
      </c>
      <c r="G108" s="196" t="s">
        <v>201</v>
      </c>
      <c r="H108" s="197">
        <v>27.8</v>
      </c>
      <c r="I108" s="198"/>
      <c r="J108" s="199">
        <f>ROUND(I108*H108,2)</f>
        <v>0</v>
      </c>
      <c r="K108" s="195" t="s">
        <v>133</v>
      </c>
      <c r="L108" s="61"/>
      <c r="M108" s="200" t="s">
        <v>22</v>
      </c>
      <c r="N108" s="201" t="s">
        <v>48</v>
      </c>
      <c r="O108" s="42"/>
      <c r="P108" s="202">
        <f>O108*H108</f>
        <v>0</v>
      </c>
      <c r="Q108" s="202">
        <v>3.31E-3</v>
      </c>
      <c r="R108" s="202">
        <f>Q108*H108</f>
        <v>9.2018000000000003E-2</v>
      </c>
      <c r="S108" s="202">
        <v>0</v>
      </c>
      <c r="T108" s="203">
        <f>S108*H108</f>
        <v>0</v>
      </c>
      <c r="AR108" s="24" t="s">
        <v>134</v>
      </c>
      <c r="AT108" s="24" t="s">
        <v>129</v>
      </c>
      <c r="AU108" s="24" t="s">
        <v>135</v>
      </c>
      <c r="AY108" s="24" t="s">
        <v>127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4" t="s">
        <v>135</v>
      </c>
      <c r="BK108" s="204">
        <f>ROUND(I108*H108,2)</f>
        <v>0</v>
      </c>
      <c r="BL108" s="24" t="s">
        <v>134</v>
      </c>
      <c r="BM108" s="24" t="s">
        <v>202</v>
      </c>
    </row>
    <row r="109" spans="2:65" s="11" customFormat="1" ht="13.5">
      <c r="B109" s="215"/>
      <c r="C109" s="216"/>
      <c r="D109" s="226" t="s">
        <v>172</v>
      </c>
      <c r="E109" s="227" t="s">
        <v>22</v>
      </c>
      <c r="F109" s="228" t="s">
        <v>203</v>
      </c>
      <c r="G109" s="216"/>
      <c r="H109" s="229">
        <v>27.8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172</v>
      </c>
      <c r="AU109" s="225" t="s">
        <v>135</v>
      </c>
      <c r="AV109" s="11" t="s">
        <v>135</v>
      </c>
      <c r="AW109" s="11" t="s">
        <v>40</v>
      </c>
      <c r="AX109" s="11" t="s">
        <v>76</v>
      </c>
      <c r="AY109" s="225" t="s">
        <v>127</v>
      </c>
    </row>
    <row r="110" spans="2:65" s="12" customFormat="1" ht="13.5">
      <c r="B110" s="230"/>
      <c r="C110" s="231"/>
      <c r="D110" s="217" t="s">
        <v>172</v>
      </c>
      <c r="E110" s="232" t="s">
        <v>22</v>
      </c>
      <c r="F110" s="233" t="s">
        <v>183</v>
      </c>
      <c r="G110" s="231"/>
      <c r="H110" s="234">
        <v>27.8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AT110" s="240" t="s">
        <v>172</v>
      </c>
      <c r="AU110" s="240" t="s">
        <v>135</v>
      </c>
      <c r="AV110" s="12" t="s">
        <v>134</v>
      </c>
      <c r="AW110" s="12" t="s">
        <v>40</v>
      </c>
      <c r="AX110" s="12" t="s">
        <v>24</v>
      </c>
      <c r="AY110" s="240" t="s">
        <v>127</v>
      </c>
    </row>
    <row r="111" spans="2:65" s="1" customFormat="1" ht="22.5" customHeight="1">
      <c r="B111" s="41"/>
      <c r="C111" s="205" t="s">
        <v>204</v>
      </c>
      <c r="D111" s="205" t="s">
        <v>168</v>
      </c>
      <c r="E111" s="206" t="s">
        <v>205</v>
      </c>
      <c r="F111" s="207" t="s">
        <v>206</v>
      </c>
      <c r="G111" s="208" t="s">
        <v>165</v>
      </c>
      <c r="H111" s="209">
        <v>8.5069999999999997</v>
      </c>
      <c r="I111" s="210"/>
      <c r="J111" s="211">
        <f>ROUND(I111*H111,2)</f>
        <v>0</v>
      </c>
      <c r="K111" s="207" t="s">
        <v>133</v>
      </c>
      <c r="L111" s="212"/>
      <c r="M111" s="213" t="s">
        <v>22</v>
      </c>
      <c r="N111" s="214" t="s">
        <v>48</v>
      </c>
      <c r="O111" s="42"/>
      <c r="P111" s="202">
        <f>O111*H111</f>
        <v>0</v>
      </c>
      <c r="Q111" s="202">
        <v>8.4999999999999995E-4</v>
      </c>
      <c r="R111" s="202">
        <f>Q111*H111</f>
        <v>7.230949999999999E-3</v>
      </c>
      <c r="S111" s="202">
        <v>0</v>
      </c>
      <c r="T111" s="203">
        <f>S111*H111</f>
        <v>0</v>
      </c>
      <c r="AR111" s="24" t="s">
        <v>162</v>
      </c>
      <c r="AT111" s="24" t="s">
        <v>168</v>
      </c>
      <c r="AU111" s="24" t="s">
        <v>135</v>
      </c>
      <c r="AY111" s="24" t="s">
        <v>127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4" t="s">
        <v>135</v>
      </c>
      <c r="BK111" s="204">
        <f>ROUND(I111*H111,2)</f>
        <v>0</v>
      </c>
      <c r="BL111" s="24" t="s">
        <v>134</v>
      </c>
      <c r="BM111" s="24" t="s">
        <v>207</v>
      </c>
    </row>
    <row r="112" spans="2:65" s="11" customFormat="1" ht="13.5">
      <c r="B112" s="215"/>
      <c r="C112" s="216"/>
      <c r="D112" s="226" t="s">
        <v>172</v>
      </c>
      <c r="E112" s="227" t="s">
        <v>22</v>
      </c>
      <c r="F112" s="228" t="s">
        <v>208</v>
      </c>
      <c r="G112" s="216"/>
      <c r="H112" s="229">
        <v>8.34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172</v>
      </c>
      <c r="AU112" s="225" t="s">
        <v>135</v>
      </c>
      <c r="AV112" s="11" t="s">
        <v>135</v>
      </c>
      <c r="AW112" s="11" t="s">
        <v>40</v>
      </c>
      <c r="AX112" s="11" t="s">
        <v>24</v>
      </c>
      <c r="AY112" s="225" t="s">
        <v>127</v>
      </c>
    </row>
    <row r="113" spans="2:65" s="11" customFormat="1" ht="13.5">
      <c r="B113" s="215"/>
      <c r="C113" s="216"/>
      <c r="D113" s="217" t="s">
        <v>172</v>
      </c>
      <c r="E113" s="216"/>
      <c r="F113" s="218" t="s">
        <v>209</v>
      </c>
      <c r="G113" s="216"/>
      <c r="H113" s="219">
        <v>8.5069999999999997</v>
      </c>
      <c r="I113" s="220"/>
      <c r="J113" s="216"/>
      <c r="K113" s="216"/>
      <c r="L113" s="221"/>
      <c r="M113" s="222"/>
      <c r="N113" s="223"/>
      <c r="O113" s="223"/>
      <c r="P113" s="223"/>
      <c r="Q113" s="223"/>
      <c r="R113" s="223"/>
      <c r="S113" s="223"/>
      <c r="T113" s="224"/>
      <c r="AT113" s="225" t="s">
        <v>172</v>
      </c>
      <c r="AU113" s="225" t="s">
        <v>135</v>
      </c>
      <c r="AV113" s="11" t="s">
        <v>135</v>
      </c>
      <c r="AW113" s="11" t="s">
        <v>6</v>
      </c>
      <c r="AX113" s="11" t="s">
        <v>24</v>
      </c>
      <c r="AY113" s="225" t="s">
        <v>127</v>
      </c>
    </row>
    <row r="114" spans="2:65" s="1" customFormat="1" ht="22.5" customHeight="1">
      <c r="B114" s="41"/>
      <c r="C114" s="193" t="s">
        <v>210</v>
      </c>
      <c r="D114" s="193" t="s">
        <v>129</v>
      </c>
      <c r="E114" s="194" t="s">
        <v>211</v>
      </c>
      <c r="F114" s="195" t="s">
        <v>212</v>
      </c>
      <c r="G114" s="196" t="s">
        <v>165</v>
      </c>
      <c r="H114" s="197">
        <v>44</v>
      </c>
      <c r="I114" s="198"/>
      <c r="J114" s="199">
        <f>ROUND(I114*H114,2)</f>
        <v>0</v>
      </c>
      <c r="K114" s="195" t="s">
        <v>133</v>
      </c>
      <c r="L114" s="61"/>
      <c r="M114" s="200" t="s">
        <v>22</v>
      </c>
      <c r="N114" s="201" t="s">
        <v>48</v>
      </c>
      <c r="O114" s="42"/>
      <c r="P114" s="202">
        <f>O114*H114</f>
        <v>0</v>
      </c>
      <c r="Q114" s="202">
        <v>6.28E-3</v>
      </c>
      <c r="R114" s="202">
        <f>Q114*H114</f>
        <v>0.27632000000000001</v>
      </c>
      <c r="S114" s="202">
        <v>0</v>
      </c>
      <c r="T114" s="203">
        <f>S114*H114</f>
        <v>0</v>
      </c>
      <c r="AR114" s="24" t="s">
        <v>134</v>
      </c>
      <c r="AT114" s="24" t="s">
        <v>129</v>
      </c>
      <c r="AU114" s="24" t="s">
        <v>135</v>
      </c>
      <c r="AY114" s="24" t="s">
        <v>127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4" t="s">
        <v>135</v>
      </c>
      <c r="BK114" s="204">
        <f>ROUND(I114*H114,2)</f>
        <v>0</v>
      </c>
      <c r="BL114" s="24" t="s">
        <v>134</v>
      </c>
      <c r="BM114" s="24" t="s">
        <v>213</v>
      </c>
    </row>
    <row r="115" spans="2:65" s="1" customFormat="1" ht="22.5" customHeight="1">
      <c r="B115" s="41"/>
      <c r="C115" s="193" t="s">
        <v>214</v>
      </c>
      <c r="D115" s="193" t="s">
        <v>129</v>
      </c>
      <c r="E115" s="194" t="s">
        <v>215</v>
      </c>
      <c r="F115" s="195" t="s">
        <v>216</v>
      </c>
      <c r="G115" s="196" t="s">
        <v>165</v>
      </c>
      <c r="H115" s="197">
        <v>65.98</v>
      </c>
      <c r="I115" s="198"/>
      <c r="J115" s="199">
        <f>ROUND(I115*H115,2)</f>
        <v>0</v>
      </c>
      <c r="K115" s="195" t="s">
        <v>133</v>
      </c>
      <c r="L115" s="61"/>
      <c r="M115" s="200" t="s">
        <v>22</v>
      </c>
      <c r="N115" s="201" t="s">
        <v>48</v>
      </c>
      <c r="O115" s="42"/>
      <c r="P115" s="202">
        <f>O115*H115</f>
        <v>0</v>
      </c>
      <c r="Q115" s="202">
        <v>3.48E-3</v>
      </c>
      <c r="R115" s="202">
        <f>Q115*H115</f>
        <v>0.22961040000000002</v>
      </c>
      <c r="S115" s="202">
        <v>0</v>
      </c>
      <c r="T115" s="203">
        <f>S115*H115</f>
        <v>0</v>
      </c>
      <c r="AR115" s="24" t="s">
        <v>134</v>
      </c>
      <c r="AT115" s="24" t="s">
        <v>129</v>
      </c>
      <c r="AU115" s="24" t="s">
        <v>135</v>
      </c>
      <c r="AY115" s="24" t="s">
        <v>127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4" t="s">
        <v>135</v>
      </c>
      <c r="BK115" s="204">
        <f>ROUND(I115*H115,2)</f>
        <v>0</v>
      </c>
      <c r="BL115" s="24" t="s">
        <v>134</v>
      </c>
      <c r="BM115" s="24" t="s">
        <v>217</v>
      </c>
    </row>
    <row r="116" spans="2:65" s="11" customFormat="1" ht="13.5">
      <c r="B116" s="215"/>
      <c r="C116" s="216"/>
      <c r="D116" s="217" t="s">
        <v>172</v>
      </c>
      <c r="E116" s="241" t="s">
        <v>22</v>
      </c>
      <c r="F116" s="218" t="s">
        <v>218</v>
      </c>
      <c r="G116" s="216"/>
      <c r="H116" s="219">
        <v>65.98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AT116" s="225" t="s">
        <v>172</v>
      </c>
      <c r="AU116" s="225" t="s">
        <v>135</v>
      </c>
      <c r="AV116" s="11" t="s">
        <v>135</v>
      </c>
      <c r="AW116" s="11" t="s">
        <v>40</v>
      </c>
      <c r="AX116" s="11" t="s">
        <v>24</v>
      </c>
      <c r="AY116" s="225" t="s">
        <v>127</v>
      </c>
    </row>
    <row r="117" spans="2:65" s="1" customFormat="1" ht="22.5" customHeight="1">
      <c r="B117" s="41"/>
      <c r="C117" s="193" t="s">
        <v>219</v>
      </c>
      <c r="D117" s="193" t="s">
        <v>129</v>
      </c>
      <c r="E117" s="194" t="s">
        <v>220</v>
      </c>
      <c r="F117" s="195" t="s">
        <v>221</v>
      </c>
      <c r="G117" s="196" t="s">
        <v>165</v>
      </c>
      <c r="H117" s="197">
        <v>52.2</v>
      </c>
      <c r="I117" s="198"/>
      <c r="J117" s="199">
        <f>ROUND(I117*H117,2)</f>
        <v>0</v>
      </c>
      <c r="K117" s="195" t="s">
        <v>133</v>
      </c>
      <c r="L117" s="61"/>
      <c r="M117" s="200" t="s">
        <v>22</v>
      </c>
      <c r="N117" s="201" t="s">
        <v>48</v>
      </c>
      <c r="O117" s="42"/>
      <c r="P117" s="202">
        <f>O117*H117</f>
        <v>0</v>
      </c>
      <c r="Q117" s="202">
        <v>0</v>
      </c>
      <c r="R117" s="202">
        <f>Q117*H117</f>
        <v>0</v>
      </c>
      <c r="S117" s="202">
        <v>0</v>
      </c>
      <c r="T117" s="203">
        <f>S117*H117</f>
        <v>0</v>
      </c>
      <c r="AR117" s="24" t="s">
        <v>134</v>
      </c>
      <c r="AT117" s="24" t="s">
        <v>129</v>
      </c>
      <c r="AU117" s="24" t="s">
        <v>135</v>
      </c>
      <c r="AY117" s="24" t="s">
        <v>127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24" t="s">
        <v>135</v>
      </c>
      <c r="BK117" s="204">
        <f>ROUND(I117*H117,2)</f>
        <v>0</v>
      </c>
      <c r="BL117" s="24" t="s">
        <v>134</v>
      </c>
      <c r="BM117" s="24" t="s">
        <v>222</v>
      </c>
    </row>
    <row r="118" spans="2:65" s="10" customFormat="1" ht="29.85" customHeight="1">
      <c r="B118" s="176"/>
      <c r="C118" s="177"/>
      <c r="D118" s="190" t="s">
        <v>75</v>
      </c>
      <c r="E118" s="191" t="s">
        <v>223</v>
      </c>
      <c r="F118" s="191" t="s">
        <v>224</v>
      </c>
      <c r="G118" s="177"/>
      <c r="H118" s="177"/>
      <c r="I118" s="180"/>
      <c r="J118" s="192">
        <f>BK118</f>
        <v>0</v>
      </c>
      <c r="K118" s="177"/>
      <c r="L118" s="182"/>
      <c r="M118" s="183"/>
      <c r="N118" s="184"/>
      <c r="O118" s="184"/>
      <c r="P118" s="185">
        <f>P119</f>
        <v>0</v>
      </c>
      <c r="Q118" s="184"/>
      <c r="R118" s="185">
        <f>R119</f>
        <v>0</v>
      </c>
      <c r="S118" s="184"/>
      <c r="T118" s="186">
        <f>T119</f>
        <v>0</v>
      </c>
      <c r="AR118" s="187" t="s">
        <v>24</v>
      </c>
      <c r="AT118" s="188" t="s">
        <v>75</v>
      </c>
      <c r="AU118" s="188" t="s">
        <v>24</v>
      </c>
      <c r="AY118" s="187" t="s">
        <v>127</v>
      </c>
      <c r="BK118" s="189">
        <f>BK119</f>
        <v>0</v>
      </c>
    </row>
    <row r="119" spans="2:65" s="1" customFormat="1" ht="22.5" customHeight="1">
      <c r="B119" s="41"/>
      <c r="C119" s="193" t="s">
        <v>225</v>
      </c>
      <c r="D119" s="193" t="s">
        <v>129</v>
      </c>
      <c r="E119" s="194" t="s">
        <v>226</v>
      </c>
      <c r="F119" s="195" t="s">
        <v>227</v>
      </c>
      <c r="G119" s="196" t="s">
        <v>228</v>
      </c>
      <c r="H119" s="197">
        <v>6</v>
      </c>
      <c r="I119" s="198"/>
      <c r="J119" s="199">
        <f>ROUND(I119*H119,2)</f>
        <v>0</v>
      </c>
      <c r="K119" s="195" t="s">
        <v>22</v>
      </c>
      <c r="L119" s="61"/>
      <c r="M119" s="200" t="s">
        <v>22</v>
      </c>
      <c r="N119" s="201" t="s">
        <v>48</v>
      </c>
      <c r="O119" s="42"/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AR119" s="24" t="s">
        <v>134</v>
      </c>
      <c r="AT119" s="24" t="s">
        <v>129</v>
      </c>
      <c r="AU119" s="24" t="s">
        <v>135</v>
      </c>
      <c r="AY119" s="24" t="s">
        <v>127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24" t="s">
        <v>135</v>
      </c>
      <c r="BK119" s="204">
        <f>ROUND(I119*H119,2)</f>
        <v>0</v>
      </c>
      <c r="BL119" s="24" t="s">
        <v>134</v>
      </c>
      <c r="BM119" s="24" t="s">
        <v>229</v>
      </c>
    </row>
    <row r="120" spans="2:65" s="10" customFormat="1" ht="29.85" customHeight="1">
      <c r="B120" s="176"/>
      <c r="C120" s="177"/>
      <c r="D120" s="190" t="s">
        <v>75</v>
      </c>
      <c r="E120" s="191" t="s">
        <v>230</v>
      </c>
      <c r="F120" s="191" t="s">
        <v>231</v>
      </c>
      <c r="G120" s="177"/>
      <c r="H120" s="177"/>
      <c r="I120" s="180"/>
      <c r="J120" s="192">
        <f>BK120</f>
        <v>0</v>
      </c>
      <c r="K120" s="177"/>
      <c r="L120" s="182"/>
      <c r="M120" s="183"/>
      <c r="N120" s="184"/>
      <c r="O120" s="184"/>
      <c r="P120" s="185">
        <f>P121</f>
        <v>0</v>
      </c>
      <c r="Q120" s="184"/>
      <c r="R120" s="185">
        <f>R121</f>
        <v>0</v>
      </c>
      <c r="S120" s="184"/>
      <c r="T120" s="186">
        <f>T121</f>
        <v>0</v>
      </c>
      <c r="AR120" s="187" t="s">
        <v>24</v>
      </c>
      <c r="AT120" s="188" t="s">
        <v>75</v>
      </c>
      <c r="AU120" s="188" t="s">
        <v>24</v>
      </c>
      <c r="AY120" s="187" t="s">
        <v>127</v>
      </c>
      <c r="BK120" s="189">
        <f>BK121</f>
        <v>0</v>
      </c>
    </row>
    <row r="121" spans="2:65" s="1" customFormat="1" ht="22.5" customHeight="1">
      <c r="B121" s="41"/>
      <c r="C121" s="193" t="s">
        <v>9</v>
      </c>
      <c r="D121" s="193" t="s">
        <v>129</v>
      </c>
      <c r="E121" s="194" t="s">
        <v>232</v>
      </c>
      <c r="F121" s="195" t="s">
        <v>233</v>
      </c>
      <c r="G121" s="196" t="s">
        <v>158</v>
      </c>
      <c r="H121" s="197">
        <v>1.857</v>
      </c>
      <c r="I121" s="198"/>
      <c r="J121" s="199">
        <f>ROUND(I121*H121,2)</f>
        <v>0</v>
      </c>
      <c r="K121" s="195" t="s">
        <v>133</v>
      </c>
      <c r="L121" s="61"/>
      <c r="M121" s="200" t="s">
        <v>22</v>
      </c>
      <c r="N121" s="201" t="s">
        <v>48</v>
      </c>
      <c r="O121" s="42"/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AR121" s="24" t="s">
        <v>134</v>
      </c>
      <c r="AT121" s="24" t="s">
        <v>129</v>
      </c>
      <c r="AU121" s="24" t="s">
        <v>135</v>
      </c>
      <c r="AY121" s="24" t="s">
        <v>127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24" t="s">
        <v>135</v>
      </c>
      <c r="BK121" s="204">
        <f>ROUND(I121*H121,2)</f>
        <v>0</v>
      </c>
      <c r="BL121" s="24" t="s">
        <v>134</v>
      </c>
      <c r="BM121" s="24" t="s">
        <v>234</v>
      </c>
    </row>
    <row r="122" spans="2:65" s="10" customFormat="1" ht="37.35" customHeight="1">
      <c r="B122" s="176"/>
      <c r="C122" s="177"/>
      <c r="D122" s="178" t="s">
        <v>75</v>
      </c>
      <c r="E122" s="179" t="s">
        <v>235</v>
      </c>
      <c r="F122" s="179" t="s">
        <v>236</v>
      </c>
      <c r="G122" s="177"/>
      <c r="H122" s="177"/>
      <c r="I122" s="180"/>
      <c r="J122" s="181">
        <f>BK122</f>
        <v>0</v>
      </c>
      <c r="K122" s="177"/>
      <c r="L122" s="182"/>
      <c r="M122" s="183"/>
      <c r="N122" s="184"/>
      <c r="O122" s="184"/>
      <c r="P122" s="185">
        <f>P123</f>
        <v>0</v>
      </c>
      <c r="Q122" s="184"/>
      <c r="R122" s="185">
        <f>R123</f>
        <v>0</v>
      </c>
      <c r="S122" s="184"/>
      <c r="T122" s="186">
        <f>T123</f>
        <v>0</v>
      </c>
      <c r="AR122" s="187" t="s">
        <v>147</v>
      </c>
      <c r="AT122" s="188" t="s">
        <v>75</v>
      </c>
      <c r="AU122" s="188" t="s">
        <v>76</v>
      </c>
      <c r="AY122" s="187" t="s">
        <v>127</v>
      </c>
      <c r="BK122" s="189">
        <f>BK123</f>
        <v>0</v>
      </c>
    </row>
    <row r="123" spans="2:65" s="10" customFormat="1" ht="19.899999999999999" customHeight="1">
      <c r="B123" s="176"/>
      <c r="C123" s="177"/>
      <c r="D123" s="190" t="s">
        <v>75</v>
      </c>
      <c r="E123" s="191" t="s">
        <v>237</v>
      </c>
      <c r="F123" s="191" t="s">
        <v>238</v>
      </c>
      <c r="G123" s="177"/>
      <c r="H123" s="177"/>
      <c r="I123" s="180"/>
      <c r="J123" s="192">
        <f>BK123</f>
        <v>0</v>
      </c>
      <c r="K123" s="177"/>
      <c r="L123" s="182"/>
      <c r="M123" s="183"/>
      <c r="N123" s="184"/>
      <c r="O123" s="184"/>
      <c r="P123" s="185">
        <f>P124</f>
        <v>0</v>
      </c>
      <c r="Q123" s="184"/>
      <c r="R123" s="185">
        <f>R124</f>
        <v>0</v>
      </c>
      <c r="S123" s="184"/>
      <c r="T123" s="186">
        <f>T124</f>
        <v>0</v>
      </c>
      <c r="AR123" s="187" t="s">
        <v>147</v>
      </c>
      <c r="AT123" s="188" t="s">
        <v>75</v>
      </c>
      <c r="AU123" s="188" t="s">
        <v>24</v>
      </c>
      <c r="AY123" s="187" t="s">
        <v>127</v>
      </c>
      <c r="BK123" s="189">
        <f>BK124</f>
        <v>0</v>
      </c>
    </row>
    <row r="124" spans="2:65" s="1" customFormat="1" ht="22.5" customHeight="1">
      <c r="B124" s="41"/>
      <c r="C124" s="193" t="s">
        <v>239</v>
      </c>
      <c r="D124" s="193" t="s">
        <v>129</v>
      </c>
      <c r="E124" s="194" t="s">
        <v>240</v>
      </c>
      <c r="F124" s="195" t="s">
        <v>238</v>
      </c>
      <c r="G124" s="196" t="s">
        <v>241</v>
      </c>
      <c r="H124" s="197">
        <v>1</v>
      </c>
      <c r="I124" s="198"/>
      <c r="J124" s="199">
        <f>ROUND(I124*H124,2)</f>
        <v>0</v>
      </c>
      <c r="K124" s="195" t="s">
        <v>133</v>
      </c>
      <c r="L124" s="61"/>
      <c r="M124" s="200" t="s">
        <v>22</v>
      </c>
      <c r="N124" s="242" t="s">
        <v>48</v>
      </c>
      <c r="O124" s="243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AR124" s="24" t="s">
        <v>242</v>
      </c>
      <c r="AT124" s="24" t="s">
        <v>129</v>
      </c>
      <c r="AU124" s="24" t="s">
        <v>135</v>
      </c>
      <c r="AY124" s="24" t="s">
        <v>127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4" t="s">
        <v>135</v>
      </c>
      <c r="BK124" s="204">
        <f>ROUND(I124*H124,2)</f>
        <v>0</v>
      </c>
      <c r="BL124" s="24" t="s">
        <v>242</v>
      </c>
      <c r="BM124" s="24" t="s">
        <v>243</v>
      </c>
    </row>
    <row r="125" spans="2:65" s="1" customFormat="1" ht="6.95" customHeight="1">
      <c r="B125" s="56"/>
      <c r="C125" s="57"/>
      <c r="D125" s="57"/>
      <c r="E125" s="57"/>
      <c r="F125" s="57"/>
      <c r="G125" s="57"/>
      <c r="H125" s="57"/>
      <c r="I125" s="139"/>
      <c r="J125" s="57"/>
      <c r="K125" s="57"/>
      <c r="L125" s="61"/>
    </row>
  </sheetData>
  <sheetProtection algorithmName="SHA-512" hashValue="fuJ1QlaOPRl61f+OU0D0EDpo0bF5KqNvh5ctnizIQpStNGqXiv4sAa9P5BgGRX03HWeLibGYN1X90VVdwEkbUw==" saltValue="nZzWNe94nQ2I9bh3HT2frw==" spinCount="100000" sheet="1" objects="1" scenarios="1" formatCells="0" formatColumns="0" formatRows="0" sort="0" autoFilter="0"/>
  <autoFilter ref="C82:K124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9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91</v>
      </c>
      <c r="G1" s="395" t="s">
        <v>92</v>
      </c>
      <c r="H1" s="395"/>
      <c r="I1" s="115"/>
      <c r="J1" s="114" t="s">
        <v>93</v>
      </c>
      <c r="K1" s="113" t="s">
        <v>94</v>
      </c>
      <c r="L1" s="114" t="s">
        <v>95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24" t="s">
        <v>87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24</v>
      </c>
    </row>
    <row r="4" spans="1:70" ht="36.950000000000003" customHeight="1">
      <c r="B4" s="28"/>
      <c r="C4" s="29"/>
      <c r="D4" s="30" t="s">
        <v>96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88" t="str">
        <f>'Rekapitulace stavby'!K6</f>
        <v>Panelový dům Lipová 161</v>
      </c>
      <c r="F7" s="389"/>
      <c r="G7" s="389"/>
      <c r="H7" s="389"/>
      <c r="I7" s="117"/>
      <c r="J7" s="29"/>
      <c r="K7" s="31"/>
    </row>
    <row r="8" spans="1:70" s="1" customFormat="1">
      <c r="B8" s="41"/>
      <c r="C8" s="42"/>
      <c r="D8" s="37" t="s">
        <v>97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90" t="s">
        <v>244</v>
      </c>
      <c r="F9" s="391"/>
      <c r="G9" s="391"/>
      <c r="H9" s="39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29.3.2016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31</v>
      </c>
      <c r="E14" s="42"/>
      <c r="F14" s="42"/>
      <c r="G14" s="42"/>
      <c r="H14" s="42"/>
      <c r="I14" s="119" t="s">
        <v>32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 xml:space="preserve"> </v>
      </c>
      <c r="F15" s="42"/>
      <c r="G15" s="42"/>
      <c r="H15" s="42"/>
      <c r="I15" s="119" t="s">
        <v>34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35</v>
      </c>
      <c r="E17" s="42"/>
      <c r="F17" s="42"/>
      <c r="G17" s="42"/>
      <c r="H17" s="42"/>
      <c r="I17" s="119" t="s">
        <v>32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34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37</v>
      </c>
      <c r="E20" s="42"/>
      <c r="F20" s="42"/>
      <c r="G20" s="42"/>
      <c r="H20" s="42"/>
      <c r="I20" s="119" t="s">
        <v>32</v>
      </c>
      <c r="J20" s="35" t="s">
        <v>38</v>
      </c>
      <c r="K20" s="45"/>
    </row>
    <row r="21" spans="2:11" s="1" customFormat="1" ht="18" customHeight="1">
      <c r="B21" s="41"/>
      <c r="C21" s="42"/>
      <c r="D21" s="42"/>
      <c r="E21" s="35" t="s">
        <v>39</v>
      </c>
      <c r="F21" s="42"/>
      <c r="G21" s="42"/>
      <c r="H21" s="42"/>
      <c r="I21" s="119" t="s">
        <v>34</v>
      </c>
      <c r="J21" s="35" t="s">
        <v>22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41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57" t="s">
        <v>22</v>
      </c>
      <c r="F24" s="357"/>
      <c r="G24" s="357"/>
      <c r="H24" s="35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42</v>
      </c>
      <c r="E27" s="42"/>
      <c r="F27" s="42"/>
      <c r="G27" s="42"/>
      <c r="H27" s="42"/>
      <c r="I27" s="118"/>
      <c r="J27" s="128">
        <f>ROUND(J94,2)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44</v>
      </c>
      <c r="G29" s="42"/>
      <c r="H29" s="42"/>
      <c r="I29" s="129" t="s">
        <v>43</v>
      </c>
      <c r="J29" s="46" t="s">
        <v>45</v>
      </c>
      <c r="K29" s="45"/>
    </row>
    <row r="30" spans="2:11" s="1" customFormat="1" ht="14.45" customHeight="1">
      <c r="B30" s="41"/>
      <c r="C30" s="42"/>
      <c r="D30" s="49" t="s">
        <v>46</v>
      </c>
      <c r="E30" s="49" t="s">
        <v>47</v>
      </c>
      <c r="F30" s="130">
        <f>ROUND(SUM(BE94:BE291), 2)</f>
        <v>0</v>
      </c>
      <c r="G30" s="42"/>
      <c r="H30" s="42"/>
      <c r="I30" s="131">
        <v>0.21</v>
      </c>
      <c r="J30" s="130">
        <f>ROUND(ROUND((SUM(BE94:BE291)),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48</v>
      </c>
      <c r="F31" s="130">
        <f>ROUND(SUM(BF94:BF291), 2)</f>
        <v>0</v>
      </c>
      <c r="G31" s="42"/>
      <c r="H31" s="42"/>
      <c r="I31" s="131">
        <v>0.15</v>
      </c>
      <c r="J31" s="130">
        <f>ROUND(ROUND((SUM(BF94:BF291)),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49</v>
      </c>
      <c r="F32" s="130">
        <f>ROUND(SUM(BG94:BG291),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50</v>
      </c>
      <c r="F33" s="130">
        <f>ROUND(SUM(BH94:BH291),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51</v>
      </c>
      <c r="F34" s="130">
        <f>ROUND(SUM(BI94:BI291),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52</v>
      </c>
      <c r="E36" s="79"/>
      <c r="F36" s="79"/>
      <c r="G36" s="134" t="s">
        <v>53</v>
      </c>
      <c r="H36" s="135" t="s">
        <v>54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99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88" t="str">
        <f>E7</f>
        <v>Panelový dům Lipová 161</v>
      </c>
      <c r="F45" s="389"/>
      <c r="G45" s="389"/>
      <c r="H45" s="389"/>
      <c r="I45" s="118"/>
      <c r="J45" s="42"/>
      <c r="K45" s="45"/>
    </row>
    <row r="46" spans="2:11" s="1" customFormat="1" ht="14.45" customHeight="1">
      <c r="B46" s="41"/>
      <c r="C46" s="37" t="s">
        <v>97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0" t="str">
        <f>E9</f>
        <v>SO 02 - Způsobilé hlavní náklady</v>
      </c>
      <c r="F47" s="391"/>
      <c r="G47" s="391"/>
      <c r="H47" s="39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Český Krumlov</v>
      </c>
      <c r="G49" s="42"/>
      <c r="H49" s="42"/>
      <c r="I49" s="119" t="s">
        <v>27</v>
      </c>
      <c r="J49" s="120" t="str">
        <f>IF(J12="","",J12)</f>
        <v>29.3.2016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31</v>
      </c>
      <c r="D51" s="42"/>
      <c r="E51" s="42"/>
      <c r="F51" s="35" t="str">
        <f>E15</f>
        <v xml:space="preserve"> </v>
      </c>
      <c r="G51" s="42"/>
      <c r="H51" s="42"/>
      <c r="I51" s="119" t="s">
        <v>37</v>
      </c>
      <c r="J51" s="35" t="str">
        <f>E21</f>
        <v>Ing. Vladan Píša</v>
      </c>
      <c r="K51" s="45"/>
    </row>
    <row r="52" spans="2:47" s="1" customFormat="1" ht="14.45" customHeight="1">
      <c r="B52" s="41"/>
      <c r="C52" s="37" t="s">
        <v>35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100</v>
      </c>
      <c r="D54" s="132"/>
      <c r="E54" s="132"/>
      <c r="F54" s="132"/>
      <c r="G54" s="132"/>
      <c r="H54" s="132"/>
      <c r="I54" s="145"/>
      <c r="J54" s="146" t="s">
        <v>101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102</v>
      </c>
      <c r="D56" s="42"/>
      <c r="E56" s="42"/>
      <c r="F56" s="42"/>
      <c r="G56" s="42"/>
      <c r="H56" s="42"/>
      <c r="I56" s="118"/>
      <c r="J56" s="128">
        <f>J94</f>
        <v>0</v>
      </c>
      <c r="K56" s="45"/>
      <c r="AU56" s="24" t="s">
        <v>103</v>
      </c>
    </row>
    <row r="57" spans="2:47" s="7" customFormat="1" ht="24.95" customHeight="1">
      <c r="B57" s="149"/>
      <c r="C57" s="150"/>
      <c r="D57" s="151" t="s">
        <v>104</v>
      </c>
      <c r="E57" s="152"/>
      <c r="F57" s="152"/>
      <c r="G57" s="152"/>
      <c r="H57" s="152"/>
      <c r="I57" s="153"/>
      <c r="J57" s="154">
        <f>J95</f>
        <v>0</v>
      </c>
      <c r="K57" s="155"/>
    </row>
    <row r="58" spans="2:47" s="8" customFormat="1" ht="19.899999999999999" customHeight="1">
      <c r="B58" s="156"/>
      <c r="C58" s="157"/>
      <c r="D58" s="158" t="s">
        <v>245</v>
      </c>
      <c r="E58" s="159"/>
      <c r="F58" s="159"/>
      <c r="G58" s="159"/>
      <c r="H58" s="159"/>
      <c r="I58" s="160"/>
      <c r="J58" s="161">
        <f>J96</f>
        <v>0</v>
      </c>
      <c r="K58" s="162"/>
    </row>
    <row r="59" spans="2:47" s="8" customFormat="1" ht="19.899999999999999" customHeight="1">
      <c r="B59" s="156"/>
      <c r="C59" s="157"/>
      <c r="D59" s="158" t="s">
        <v>246</v>
      </c>
      <c r="E59" s="159"/>
      <c r="F59" s="159"/>
      <c r="G59" s="159"/>
      <c r="H59" s="159"/>
      <c r="I59" s="160"/>
      <c r="J59" s="161">
        <f>J99</f>
        <v>0</v>
      </c>
      <c r="K59" s="162"/>
    </row>
    <row r="60" spans="2:47" s="8" customFormat="1" ht="19.899999999999999" customHeight="1">
      <c r="B60" s="156"/>
      <c r="C60" s="157"/>
      <c r="D60" s="158" t="s">
        <v>106</v>
      </c>
      <c r="E60" s="159"/>
      <c r="F60" s="159"/>
      <c r="G60" s="159"/>
      <c r="H60" s="159"/>
      <c r="I60" s="160"/>
      <c r="J60" s="161">
        <f>J101</f>
        <v>0</v>
      </c>
      <c r="K60" s="162"/>
    </row>
    <row r="61" spans="2:47" s="8" customFormat="1" ht="19.899999999999999" customHeight="1">
      <c r="B61" s="156"/>
      <c r="C61" s="157"/>
      <c r="D61" s="158" t="s">
        <v>247</v>
      </c>
      <c r="E61" s="159"/>
      <c r="F61" s="159"/>
      <c r="G61" s="159"/>
      <c r="H61" s="159"/>
      <c r="I61" s="160"/>
      <c r="J61" s="161">
        <f>J143</f>
        <v>0</v>
      </c>
      <c r="K61" s="162"/>
    </row>
    <row r="62" spans="2:47" s="8" customFormat="1" ht="19.899999999999999" customHeight="1">
      <c r="B62" s="156"/>
      <c r="C62" s="157"/>
      <c r="D62" s="158" t="s">
        <v>248</v>
      </c>
      <c r="E62" s="159"/>
      <c r="F62" s="159"/>
      <c r="G62" s="159"/>
      <c r="H62" s="159"/>
      <c r="I62" s="160"/>
      <c r="J62" s="161">
        <f>J151</f>
        <v>0</v>
      </c>
      <c r="K62" s="162"/>
    </row>
    <row r="63" spans="2:47" s="8" customFormat="1" ht="19.899999999999999" customHeight="1">
      <c r="B63" s="156"/>
      <c r="C63" s="157"/>
      <c r="D63" s="158" t="s">
        <v>249</v>
      </c>
      <c r="E63" s="159"/>
      <c r="F63" s="159"/>
      <c r="G63" s="159"/>
      <c r="H63" s="159"/>
      <c r="I63" s="160"/>
      <c r="J63" s="161">
        <f>J153</f>
        <v>0</v>
      </c>
      <c r="K63" s="162"/>
    </row>
    <row r="64" spans="2:47" s="8" customFormat="1" ht="19.899999999999999" customHeight="1">
      <c r="B64" s="156"/>
      <c r="C64" s="157"/>
      <c r="D64" s="158" t="s">
        <v>107</v>
      </c>
      <c r="E64" s="159"/>
      <c r="F64" s="159"/>
      <c r="G64" s="159"/>
      <c r="H64" s="159"/>
      <c r="I64" s="160"/>
      <c r="J64" s="161">
        <f>J161</f>
        <v>0</v>
      </c>
      <c r="K64" s="162"/>
    </row>
    <row r="65" spans="2:12" s="8" customFormat="1" ht="19.899999999999999" customHeight="1">
      <c r="B65" s="156"/>
      <c r="C65" s="157"/>
      <c r="D65" s="158" t="s">
        <v>250</v>
      </c>
      <c r="E65" s="159"/>
      <c r="F65" s="159"/>
      <c r="G65" s="159"/>
      <c r="H65" s="159"/>
      <c r="I65" s="160"/>
      <c r="J65" s="161">
        <f>J164</f>
        <v>0</v>
      </c>
      <c r="K65" s="162"/>
    </row>
    <row r="66" spans="2:12" s="8" customFormat="1" ht="19.899999999999999" customHeight="1">
      <c r="B66" s="156"/>
      <c r="C66" s="157"/>
      <c r="D66" s="158" t="s">
        <v>108</v>
      </c>
      <c r="E66" s="159"/>
      <c r="F66" s="159"/>
      <c r="G66" s="159"/>
      <c r="H66" s="159"/>
      <c r="I66" s="160"/>
      <c r="J66" s="161">
        <f>J168</f>
        <v>0</v>
      </c>
      <c r="K66" s="162"/>
    </row>
    <row r="67" spans="2:12" s="7" customFormat="1" ht="24.95" customHeight="1">
      <c r="B67" s="149"/>
      <c r="C67" s="150"/>
      <c r="D67" s="151" t="s">
        <v>251</v>
      </c>
      <c r="E67" s="152"/>
      <c r="F67" s="152"/>
      <c r="G67" s="152"/>
      <c r="H67" s="152"/>
      <c r="I67" s="153"/>
      <c r="J67" s="154">
        <f>J170</f>
        <v>0</v>
      </c>
      <c r="K67" s="155"/>
    </row>
    <row r="68" spans="2:12" s="8" customFormat="1" ht="19.899999999999999" customHeight="1">
      <c r="B68" s="156"/>
      <c r="C68" s="157"/>
      <c r="D68" s="158" t="s">
        <v>252</v>
      </c>
      <c r="E68" s="159"/>
      <c r="F68" s="159"/>
      <c r="G68" s="159"/>
      <c r="H68" s="159"/>
      <c r="I68" s="160"/>
      <c r="J68" s="161">
        <f>J171</f>
        <v>0</v>
      </c>
      <c r="K68" s="162"/>
    </row>
    <row r="69" spans="2:12" s="8" customFormat="1" ht="19.899999999999999" customHeight="1">
      <c r="B69" s="156"/>
      <c r="C69" s="157"/>
      <c r="D69" s="158" t="s">
        <v>253</v>
      </c>
      <c r="E69" s="159"/>
      <c r="F69" s="159"/>
      <c r="G69" s="159"/>
      <c r="H69" s="159"/>
      <c r="I69" s="160"/>
      <c r="J69" s="161">
        <f>J215</f>
        <v>0</v>
      </c>
      <c r="K69" s="162"/>
    </row>
    <row r="70" spans="2:12" s="8" customFormat="1" ht="19.899999999999999" customHeight="1">
      <c r="B70" s="156"/>
      <c r="C70" s="157"/>
      <c r="D70" s="158" t="s">
        <v>254</v>
      </c>
      <c r="E70" s="159"/>
      <c r="F70" s="159"/>
      <c r="G70" s="159"/>
      <c r="H70" s="159"/>
      <c r="I70" s="160"/>
      <c r="J70" s="161">
        <f>J232</f>
        <v>0</v>
      </c>
      <c r="K70" s="162"/>
    </row>
    <row r="71" spans="2:12" s="8" customFormat="1" ht="19.899999999999999" customHeight="1">
      <c r="B71" s="156"/>
      <c r="C71" s="157"/>
      <c r="D71" s="158" t="s">
        <v>255</v>
      </c>
      <c r="E71" s="159"/>
      <c r="F71" s="159"/>
      <c r="G71" s="159"/>
      <c r="H71" s="159"/>
      <c r="I71" s="160"/>
      <c r="J71" s="161">
        <f>J243</f>
        <v>0</v>
      </c>
      <c r="K71" s="162"/>
    </row>
    <row r="72" spans="2:12" s="8" customFormat="1" ht="19.899999999999999" customHeight="1">
      <c r="B72" s="156"/>
      <c r="C72" s="157"/>
      <c r="D72" s="158" t="s">
        <v>256</v>
      </c>
      <c r="E72" s="159"/>
      <c r="F72" s="159"/>
      <c r="G72" s="159"/>
      <c r="H72" s="159"/>
      <c r="I72" s="160"/>
      <c r="J72" s="161">
        <f>J275</f>
        <v>0</v>
      </c>
      <c r="K72" s="162"/>
    </row>
    <row r="73" spans="2:12" s="8" customFormat="1" ht="19.899999999999999" customHeight="1">
      <c r="B73" s="156"/>
      <c r="C73" s="157"/>
      <c r="D73" s="158" t="s">
        <v>257</v>
      </c>
      <c r="E73" s="159"/>
      <c r="F73" s="159"/>
      <c r="G73" s="159"/>
      <c r="H73" s="159"/>
      <c r="I73" s="160"/>
      <c r="J73" s="161">
        <f>J283</f>
        <v>0</v>
      </c>
      <c r="K73" s="162"/>
    </row>
    <row r="74" spans="2:12" s="8" customFormat="1" ht="19.899999999999999" customHeight="1">
      <c r="B74" s="156"/>
      <c r="C74" s="157"/>
      <c r="D74" s="158" t="s">
        <v>258</v>
      </c>
      <c r="E74" s="159"/>
      <c r="F74" s="159"/>
      <c r="G74" s="159"/>
      <c r="H74" s="159"/>
      <c r="I74" s="160"/>
      <c r="J74" s="161">
        <f>J289</f>
        <v>0</v>
      </c>
      <c r="K74" s="162"/>
    </row>
    <row r="75" spans="2:12" s="1" customFormat="1" ht="21.75" customHeight="1">
      <c r="B75" s="41"/>
      <c r="C75" s="42"/>
      <c r="D75" s="42"/>
      <c r="E75" s="42"/>
      <c r="F75" s="42"/>
      <c r="G75" s="42"/>
      <c r="H75" s="42"/>
      <c r="I75" s="118"/>
      <c r="J75" s="42"/>
      <c r="K75" s="45"/>
    </row>
    <row r="76" spans="2:12" s="1" customFormat="1" ht="6.95" customHeight="1">
      <c r="B76" s="56"/>
      <c r="C76" s="57"/>
      <c r="D76" s="57"/>
      <c r="E76" s="57"/>
      <c r="F76" s="57"/>
      <c r="G76" s="57"/>
      <c r="H76" s="57"/>
      <c r="I76" s="139"/>
      <c r="J76" s="57"/>
      <c r="K76" s="58"/>
    </row>
    <row r="80" spans="2:12" s="1" customFormat="1" ht="6.95" customHeight="1">
      <c r="B80" s="59"/>
      <c r="C80" s="60"/>
      <c r="D80" s="60"/>
      <c r="E80" s="60"/>
      <c r="F80" s="60"/>
      <c r="G80" s="60"/>
      <c r="H80" s="60"/>
      <c r="I80" s="142"/>
      <c r="J80" s="60"/>
      <c r="K80" s="60"/>
      <c r="L80" s="61"/>
    </row>
    <row r="81" spans="2:63" s="1" customFormat="1" ht="36.950000000000003" customHeight="1">
      <c r="B81" s="41"/>
      <c r="C81" s="62" t="s">
        <v>111</v>
      </c>
      <c r="D81" s="63"/>
      <c r="E81" s="63"/>
      <c r="F81" s="63"/>
      <c r="G81" s="63"/>
      <c r="H81" s="63"/>
      <c r="I81" s="163"/>
      <c r="J81" s="63"/>
      <c r="K81" s="63"/>
      <c r="L81" s="61"/>
    </row>
    <row r="82" spans="2:63" s="1" customFormat="1" ht="6.95" customHeight="1">
      <c r="B82" s="41"/>
      <c r="C82" s="63"/>
      <c r="D82" s="63"/>
      <c r="E82" s="63"/>
      <c r="F82" s="63"/>
      <c r="G82" s="63"/>
      <c r="H82" s="63"/>
      <c r="I82" s="163"/>
      <c r="J82" s="63"/>
      <c r="K82" s="63"/>
      <c r="L82" s="61"/>
    </row>
    <row r="83" spans="2:63" s="1" customFormat="1" ht="14.45" customHeight="1">
      <c r="B83" s="41"/>
      <c r="C83" s="65" t="s">
        <v>18</v>
      </c>
      <c r="D83" s="63"/>
      <c r="E83" s="63"/>
      <c r="F83" s="63"/>
      <c r="G83" s="63"/>
      <c r="H83" s="63"/>
      <c r="I83" s="163"/>
      <c r="J83" s="63"/>
      <c r="K83" s="63"/>
      <c r="L83" s="61"/>
    </row>
    <row r="84" spans="2:63" s="1" customFormat="1" ht="22.5" customHeight="1">
      <c r="B84" s="41"/>
      <c r="C84" s="63"/>
      <c r="D84" s="63"/>
      <c r="E84" s="392" t="str">
        <f>E7</f>
        <v>Panelový dům Lipová 161</v>
      </c>
      <c r="F84" s="393"/>
      <c r="G84" s="393"/>
      <c r="H84" s="393"/>
      <c r="I84" s="163"/>
      <c r="J84" s="63"/>
      <c r="K84" s="63"/>
      <c r="L84" s="61"/>
    </row>
    <row r="85" spans="2:63" s="1" customFormat="1" ht="14.45" customHeight="1">
      <c r="B85" s="41"/>
      <c r="C85" s="65" t="s">
        <v>97</v>
      </c>
      <c r="D85" s="63"/>
      <c r="E85" s="63"/>
      <c r="F85" s="63"/>
      <c r="G85" s="63"/>
      <c r="H85" s="63"/>
      <c r="I85" s="163"/>
      <c r="J85" s="63"/>
      <c r="K85" s="63"/>
      <c r="L85" s="61"/>
    </row>
    <row r="86" spans="2:63" s="1" customFormat="1" ht="23.25" customHeight="1">
      <c r="B86" s="41"/>
      <c r="C86" s="63"/>
      <c r="D86" s="63"/>
      <c r="E86" s="368" t="str">
        <f>E9</f>
        <v>SO 02 - Způsobilé hlavní náklady</v>
      </c>
      <c r="F86" s="394"/>
      <c r="G86" s="394"/>
      <c r="H86" s="394"/>
      <c r="I86" s="163"/>
      <c r="J86" s="63"/>
      <c r="K86" s="63"/>
      <c r="L86" s="61"/>
    </row>
    <row r="87" spans="2:63" s="1" customFormat="1" ht="6.95" customHeight="1">
      <c r="B87" s="41"/>
      <c r="C87" s="63"/>
      <c r="D87" s="63"/>
      <c r="E87" s="63"/>
      <c r="F87" s="63"/>
      <c r="G87" s="63"/>
      <c r="H87" s="63"/>
      <c r="I87" s="163"/>
      <c r="J87" s="63"/>
      <c r="K87" s="63"/>
      <c r="L87" s="61"/>
    </row>
    <row r="88" spans="2:63" s="1" customFormat="1" ht="18" customHeight="1">
      <c r="B88" s="41"/>
      <c r="C88" s="65" t="s">
        <v>25</v>
      </c>
      <c r="D88" s="63"/>
      <c r="E88" s="63"/>
      <c r="F88" s="164" t="str">
        <f>F12</f>
        <v>Český Krumlov</v>
      </c>
      <c r="G88" s="63"/>
      <c r="H88" s="63"/>
      <c r="I88" s="165" t="s">
        <v>27</v>
      </c>
      <c r="J88" s="73" t="str">
        <f>IF(J12="","",J12)</f>
        <v>29.3.2016</v>
      </c>
      <c r="K88" s="63"/>
      <c r="L88" s="61"/>
    </row>
    <row r="89" spans="2:63" s="1" customFormat="1" ht="6.95" customHeight="1">
      <c r="B89" s="41"/>
      <c r="C89" s="63"/>
      <c r="D89" s="63"/>
      <c r="E89" s="63"/>
      <c r="F89" s="63"/>
      <c r="G89" s="63"/>
      <c r="H89" s="63"/>
      <c r="I89" s="163"/>
      <c r="J89" s="63"/>
      <c r="K89" s="63"/>
      <c r="L89" s="61"/>
    </row>
    <row r="90" spans="2:63" s="1" customFormat="1">
      <c r="B90" s="41"/>
      <c r="C90" s="65" t="s">
        <v>31</v>
      </c>
      <c r="D90" s="63"/>
      <c r="E90" s="63"/>
      <c r="F90" s="164" t="str">
        <f>E15</f>
        <v xml:space="preserve"> </v>
      </c>
      <c r="G90" s="63"/>
      <c r="H90" s="63"/>
      <c r="I90" s="165" t="s">
        <v>37</v>
      </c>
      <c r="J90" s="164" t="str">
        <f>E21</f>
        <v>Ing. Vladan Píša</v>
      </c>
      <c r="K90" s="63"/>
      <c r="L90" s="61"/>
    </row>
    <row r="91" spans="2:63" s="1" customFormat="1" ht="14.45" customHeight="1">
      <c r="B91" s="41"/>
      <c r="C91" s="65" t="s">
        <v>35</v>
      </c>
      <c r="D91" s="63"/>
      <c r="E91" s="63"/>
      <c r="F91" s="164" t="str">
        <f>IF(E18="","",E18)</f>
        <v/>
      </c>
      <c r="G91" s="63"/>
      <c r="H91" s="63"/>
      <c r="I91" s="163"/>
      <c r="J91" s="63"/>
      <c r="K91" s="63"/>
      <c r="L91" s="61"/>
    </row>
    <row r="92" spans="2:63" s="1" customFormat="1" ht="10.35" customHeight="1">
      <c r="B92" s="41"/>
      <c r="C92" s="63"/>
      <c r="D92" s="63"/>
      <c r="E92" s="63"/>
      <c r="F92" s="63"/>
      <c r="G92" s="63"/>
      <c r="H92" s="63"/>
      <c r="I92" s="163"/>
      <c r="J92" s="63"/>
      <c r="K92" s="63"/>
      <c r="L92" s="61"/>
    </row>
    <row r="93" spans="2:63" s="9" customFormat="1" ht="29.25" customHeight="1">
      <c r="B93" s="166"/>
      <c r="C93" s="167" t="s">
        <v>112</v>
      </c>
      <c r="D93" s="168" t="s">
        <v>61</v>
      </c>
      <c r="E93" s="168" t="s">
        <v>57</v>
      </c>
      <c r="F93" s="168" t="s">
        <v>113</v>
      </c>
      <c r="G93" s="168" t="s">
        <v>114</v>
      </c>
      <c r="H93" s="168" t="s">
        <v>115</v>
      </c>
      <c r="I93" s="169" t="s">
        <v>116</v>
      </c>
      <c r="J93" s="168" t="s">
        <v>101</v>
      </c>
      <c r="K93" s="170" t="s">
        <v>117</v>
      </c>
      <c r="L93" s="171"/>
      <c r="M93" s="81" t="s">
        <v>118</v>
      </c>
      <c r="N93" s="82" t="s">
        <v>46</v>
      </c>
      <c r="O93" s="82" t="s">
        <v>119</v>
      </c>
      <c r="P93" s="82" t="s">
        <v>120</v>
      </c>
      <c r="Q93" s="82" t="s">
        <v>121</v>
      </c>
      <c r="R93" s="82" t="s">
        <v>122</v>
      </c>
      <c r="S93" s="82" t="s">
        <v>123</v>
      </c>
      <c r="T93" s="83" t="s">
        <v>124</v>
      </c>
    </row>
    <row r="94" spans="2:63" s="1" customFormat="1" ht="29.25" customHeight="1">
      <c r="B94" s="41"/>
      <c r="C94" s="87" t="s">
        <v>102</v>
      </c>
      <c r="D94" s="63"/>
      <c r="E94" s="63"/>
      <c r="F94" s="63"/>
      <c r="G94" s="63"/>
      <c r="H94" s="63"/>
      <c r="I94" s="163"/>
      <c r="J94" s="172">
        <f>BK94</f>
        <v>0</v>
      </c>
      <c r="K94" s="63"/>
      <c r="L94" s="61"/>
      <c r="M94" s="84"/>
      <c r="N94" s="85"/>
      <c r="O94" s="85"/>
      <c r="P94" s="173">
        <f>P95+P170</f>
        <v>0</v>
      </c>
      <c r="Q94" s="85"/>
      <c r="R94" s="173">
        <f>R95+R170</f>
        <v>74.36792014000001</v>
      </c>
      <c r="S94" s="85"/>
      <c r="T94" s="174">
        <f>T95+T170</f>
        <v>11.038450000000001</v>
      </c>
      <c r="AT94" s="24" t="s">
        <v>75</v>
      </c>
      <c r="AU94" s="24" t="s">
        <v>103</v>
      </c>
      <c r="BK94" s="175">
        <f>BK95+BK170</f>
        <v>0</v>
      </c>
    </row>
    <row r="95" spans="2:63" s="10" customFormat="1" ht="37.35" customHeight="1">
      <c r="B95" s="176"/>
      <c r="C95" s="177"/>
      <c r="D95" s="178" t="s">
        <v>75</v>
      </c>
      <c r="E95" s="179" t="s">
        <v>125</v>
      </c>
      <c r="F95" s="179" t="s">
        <v>126</v>
      </c>
      <c r="G95" s="177"/>
      <c r="H95" s="177"/>
      <c r="I95" s="180"/>
      <c r="J95" s="181">
        <f>BK95</f>
        <v>0</v>
      </c>
      <c r="K95" s="177"/>
      <c r="L95" s="182"/>
      <c r="M95" s="183"/>
      <c r="N95" s="184"/>
      <c r="O95" s="184"/>
      <c r="P95" s="185">
        <f>P96+P99+P101+P143+P151+P153+P161+P164+P168</f>
        <v>0</v>
      </c>
      <c r="Q95" s="184"/>
      <c r="R95" s="185">
        <f>R96+R99+R101+R143+R151+R153+R161+R164+R168</f>
        <v>59.910249330000006</v>
      </c>
      <c r="S95" s="184"/>
      <c r="T95" s="186">
        <f>T96+T99+T101+T143+T151+T153+T161+T164+T168</f>
        <v>9.8651520000000001</v>
      </c>
      <c r="AR95" s="187" t="s">
        <v>24</v>
      </c>
      <c r="AT95" s="188" t="s">
        <v>75</v>
      </c>
      <c r="AU95" s="188" t="s">
        <v>76</v>
      </c>
      <c r="AY95" s="187" t="s">
        <v>127</v>
      </c>
      <c r="BK95" s="189">
        <f>BK96+BK99+BK101+BK143+BK151+BK153+BK161+BK164+BK168</f>
        <v>0</v>
      </c>
    </row>
    <row r="96" spans="2:63" s="10" customFormat="1" ht="19.899999999999999" customHeight="1">
      <c r="B96" s="176"/>
      <c r="C96" s="177"/>
      <c r="D96" s="190" t="s">
        <v>75</v>
      </c>
      <c r="E96" s="191" t="s">
        <v>151</v>
      </c>
      <c r="F96" s="191" t="s">
        <v>259</v>
      </c>
      <c r="G96" s="177"/>
      <c r="H96" s="177"/>
      <c r="I96" s="180"/>
      <c r="J96" s="192">
        <f>BK96</f>
        <v>0</v>
      </c>
      <c r="K96" s="177"/>
      <c r="L96" s="182"/>
      <c r="M96" s="183"/>
      <c r="N96" s="184"/>
      <c r="O96" s="184"/>
      <c r="P96" s="185">
        <f>SUM(P97:P98)</f>
        <v>0</v>
      </c>
      <c r="Q96" s="184"/>
      <c r="R96" s="185">
        <f>SUM(R97:R98)</f>
        <v>12.515140720000002</v>
      </c>
      <c r="S96" s="184"/>
      <c r="T96" s="186">
        <f>SUM(T97:T98)</f>
        <v>0</v>
      </c>
      <c r="AR96" s="187" t="s">
        <v>24</v>
      </c>
      <c r="AT96" s="188" t="s">
        <v>75</v>
      </c>
      <c r="AU96" s="188" t="s">
        <v>24</v>
      </c>
      <c r="AY96" s="187" t="s">
        <v>127</v>
      </c>
      <c r="BK96" s="189">
        <f>SUM(BK97:BK98)</f>
        <v>0</v>
      </c>
    </row>
    <row r="97" spans="2:65" s="1" customFormat="1" ht="22.5" customHeight="1">
      <c r="B97" s="41"/>
      <c r="C97" s="193" t="s">
        <v>24</v>
      </c>
      <c r="D97" s="193" t="s">
        <v>129</v>
      </c>
      <c r="E97" s="194" t="s">
        <v>260</v>
      </c>
      <c r="F97" s="195" t="s">
        <v>261</v>
      </c>
      <c r="G97" s="196" t="s">
        <v>165</v>
      </c>
      <c r="H97" s="197">
        <v>467</v>
      </c>
      <c r="I97" s="198"/>
      <c r="J97" s="199">
        <f>ROUND(I97*H97,2)</f>
        <v>0</v>
      </c>
      <c r="K97" s="195" t="s">
        <v>133</v>
      </c>
      <c r="L97" s="61"/>
      <c r="M97" s="200" t="s">
        <v>22</v>
      </c>
      <c r="N97" s="201" t="s">
        <v>48</v>
      </c>
      <c r="O97" s="42"/>
      <c r="P97" s="202">
        <f>O97*H97</f>
        <v>0</v>
      </c>
      <c r="Q97" s="202">
        <v>1.8380000000000001E-2</v>
      </c>
      <c r="R97" s="202">
        <f>Q97*H97</f>
        <v>8.5834600000000005</v>
      </c>
      <c r="S97" s="202">
        <v>0</v>
      </c>
      <c r="T97" s="203">
        <f>S97*H97</f>
        <v>0</v>
      </c>
      <c r="AR97" s="24" t="s">
        <v>134</v>
      </c>
      <c r="AT97" s="24" t="s">
        <v>129</v>
      </c>
      <c r="AU97" s="24" t="s">
        <v>135</v>
      </c>
      <c r="AY97" s="24" t="s">
        <v>127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4" t="s">
        <v>135</v>
      </c>
      <c r="BK97" s="204">
        <f>ROUND(I97*H97,2)</f>
        <v>0</v>
      </c>
      <c r="BL97" s="24" t="s">
        <v>134</v>
      </c>
      <c r="BM97" s="24" t="s">
        <v>262</v>
      </c>
    </row>
    <row r="98" spans="2:65" s="1" customFormat="1" ht="22.5" customHeight="1">
      <c r="B98" s="41"/>
      <c r="C98" s="193" t="s">
        <v>135</v>
      </c>
      <c r="D98" s="193" t="s">
        <v>129</v>
      </c>
      <c r="E98" s="194" t="s">
        <v>263</v>
      </c>
      <c r="F98" s="195" t="s">
        <v>264</v>
      </c>
      <c r="G98" s="196" t="s">
        <v>165</v>
      </c>
      <c r="H98" s="197">
        <v>117.084</v>
      </c>
      <c r="I98" s="198"/>
      <c r="J98" s="199">
        <f>ROUND(I98*H98,2)</f>
        <v>0</v>
      </c>
      <c r="K98" s="195" t="s">
        <v>133</v>
      </c>
      <c r="L98" s="61"/>
      <c r="M98" s="200" t="s">
        <v>22</v>
      </c>
      <c r="N98" s="201" t="s">
        <v>48</v>
      </c>
      <c r="O98" s="42"/>
      <c r="P98" s="202">
        <f>O98*H98</f>
        <v>0</v>
      </c>
      <c r="Q98" s="202">
        <v>3.3579999999999999E-2</v>
      </c>
      <c r="R98" s="202">
        <f>Q98*H98</f>
        <v>3.9316807200000001</v>
      </c>
      <c r="S98" s="202">
        <v>0</v>
      </c>
      <c r="T98" s="203">
        <f>S98*H98</f>
        <v>0</v>
      </c>
      <c r="AR98" s="24" t="s">
        <v>134</v>
      </c>
      <c r="AT98" s="24" t="s">
        <v>129</v>
      </c>
      <c r="AU98" s="24" t="s">
        <v>135</v>
      </c>
      <c r="AY98" s="24" t="s">
        <v>127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24" t="s">
        <v>135</v>
      </c>
      <c r="BK98" s="204">
        <f>ROUND(I98*H98,2)</f>
        <v>0</v>
      </c>
      <c r="BL98" s="24" t="s">
        <v>134</v>
      </c>
      <c r="BM98" s="24" t="s">
        <v>265</v>
      </c>
    </row>
    <row r="99" spans="2:65" s="10" customFormat="1" ht="29.85" customHeight="1">
      <c r="B99" s="176"/>
      <c r="C99" s="177"/>
      <c r="D99" s="190" t="s">
        <v>75</v>
      </c>
      <c r="E99" s="191" t="s">
        <v>266</v>
      </c>
      <c r="F99" s="191" t="s">
        <v>267</v>
      </c>
      <c r="G99" s="177"/>
      <c r="H99" s="177"/>
      <c r="I99" s="180"/>
      <c r="J99" s="192">
        <f>BK99</f>
        <v>0</v>
      </c>
      <c r="K99" s="177"/>
      <c r="L99" s="182"/>
      <c r="M99" s="183"/>
      <c r="N99" s="184"/>
      <c r="O99" s="184"/>
      <c r="P99" s="185">
        <f>P100</f>
        <v>0</v>
      </c>
      <c r="Q99" s="184"/>
      <c r="R99" s="185">
        <f>R100</f>
        <v>0.87812999999999997</v>
      </c>
      <c r="S99" s="184"/>
      <c r="T99" s="186">
        <f>T100</f>
        <v>0</v>
      </c>
      <c r="AR99" s="187" t="s">
        <v>24</v>
      </c>
      <c r="AT99" s="188" t="s">
        <v>75</v>
      </c>
      <c r="AU99" s="188" t="s">
        <v>24</v>
      </c>
      <c r="AY99" s="187" t="s">
        <v>127</v>
      </c>
      <c r="BK99" s="189">
        <f>BK100</f>
        <v>0</v>
      </c>
    </row>
    <row r="100" spans="2:65" s="1" customFormat="1" ht="22.5" customHeight="1">
      <c r="B100" s="41"/>
      <c r="C100" s="193" t="s">
        <v>140</v>
      </c>
      <c r="D100" s="193" t="s">
        <v>129</v>
      </c>
      <c r="E100" s="194" t="s">
        <v>268</v>
      </c>
      <c r="F100" s="195" t="s">
        <v>269</v>
      </c>
      <c r="G100" s="196" t="s">
        <v>201</v>
      </c>
      <c r="H100" s="197">
        <v>585.41999999999996</v>
      </c>
      <c r="I100" s="198"/>
      <c r="J100" s="199">
        <f>ROUND(I100*H100,2)</f>
        <v>0</v>
      </c>
      <c r="K100" s="195" t="s">
        <v>133</v>
      </c>
      <c r="L100" s="61"/>
      <c r="M100" s="200" t="s">
        <v>22</v>
      </c>
      <c r="N100" s="201" t="s">
        <v>48</v>
      </c>
      <c r="O100" s="42"/>
      <c r="P100" s="202">
        <f>O100*H100</f>
        <v>0</v>
      </c>
      <c r="Q100" s="202">
        <v>1.5E-3</v>
      </c>
      <c r="R100" s="202">
        <f>Q100*H100</f>
        <v>0.87812999999999997</v>
      </c>
      <c r="S100" s="202">
        <v>0</v>
      </c>
      <c r="T100" s="203">
        <f>S100*H100</f>
        <v>0</v>
      </c>
      <c r="AR100" s="24" t="s">
        <v>134</v>
      </c>
      <c r="AT100" s="24" t="s">
        <v>129</v>
      </c>
      <c r="AU100" s="24" t="s">
        <v>135</v>
      </c>
      <c r="AY100" s="24" t="s">
        <v>127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24" t="s">
        <v>135</v>
      </c>
      <c r="BK100" s="204">
        <f>ROUND(I100*H100,2)</f>
        <v>0</v>
      </c>
      <c r="BL100" s="24" t="s">
        <v>134</v>
      </c>
      <c r="BM100" s="24" t="s">
        <v>270</v>
      </c>
    </row>
    <row r="101" spans="2:65" s="10" customFormat="1" ht="29.85" customHeight="1">
      <c r="B101" s="176"/>
      <c r="C101" s="177"/>
      <c r="D101" s="190" t="s">
        <v>75</v>
      </c>
      <c r="E101" s="191" t="s">
        <v>160</v>
      </c>
      <c r="F101" s="191" t="s">
        <v>161</v>
      </c>
      <c r="G101" s="177"/>
      <c r="H101" s="177"/>
      <c r="I101" s="180"/>
      <c r="J101" s="192">
        <f>BK101</f>
        <v>0</v>
      </c>
      <c r="K101" s="177"/>
      <c r="L101" s="182"/>
      <c r="M101" s="183"/>
      <c r="N101" s="184"/>
      <c r="O101" s="184"/>
      <c r="P101" s="185">
        <f>SUM(P102:P142)</f>
        <v>0</v>
      </c>
      <c r="Q101" s="184"/>
      <c r="R101" s="185">
        <f>SUM(R102:R142)</f>
        <v>46.50452061</v>
      </c>
      <c r="S101" s="184"/>
      <c r="T101" s="186">
        <f>SUM(T102:T142)</f>
        <v>0</v>
      </c>
      <c r="AR101" s="187" t="s">
        <v>24</v>
      </c>
      <c r="AT101" s="188" t="s">
        <v>75</v>
      </c>
      <c r="AU101" s="188" t="s">
        <v>24</v>
      </c>
      <c r="AY101" s="187" t="s">
        <v>127</v>
      </c>
      <c r="BK101" s="189">
        <f>SUM(BK102:BK142)</f>
        <v>0</v>
      </c>
    </row>
    <row r="102" spans="2:65" s="1" customFormat="1" ht="22.5" customHeight="1">
      <c r="B102" s="41"/>
      <c r="C102" s="193" t="s">
        <v>134</v>
      </c>
      <c r="D102" s="193" t="s">
        <v>129</v>
      </c>
      <c r="E102" s="194" t="s">
        <v>163</v>
      </c>
      <c r="F102" s="195" t="s">
        <v>164</v>
      </c>
      <c r="G102" s="196" t="s">
        <v>165</v>
      </c>
      <c r="H102" s="197">
        <v>14.4</v>
      </c>
      <c r="I102" s="198"/>
      <c r="J102" s="199">
        <f>ROUND(I102*H102,2)</f>
        <v>0</v>
      </c>
      <c r="K102" s="195" t="s">
        <v>133</v>
      </c>
      <c r="L102" s="61"/>
      <c r="M102" s="200" t="s">
        <v>22</v>
      </c>
      <c r="N102" s="201" t="s">
        <v>48</v>
      </c>
      <c r="O102" s="42"/>
      <c r="P102" s="202">
        <f>O102*H102</f>
        <v>0</v>
      </c>
      <c r="Q102" s="202">
        <v>8.3199999999999993E-3</v>
      </c>
      <c r="R102" s="202">
        <f>Q102*H102</f>
        <v>0.119808</v>
      </c>
      <c r="S102" s="202">
        <v>0</v>
      </c>
      <c r="T102" s="203">
        <f>S102*H102</f>
        <v>0</v>
      </c>
      <c r="AR102" s="24" t="s">
        <v>134</v>
      </c>
      <c r="AT102" s="24" t="s">
        <v>129</v>
      </c>
      <c r="AU102" s="24" t="s">
        <v>135</v>
      </c>
      <c r="AY102" s="24" t="s">
        <v>127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4" t="s">
        <v>135</v>
      </c>
      <c r="BK102" s="204">
        <f>ROUND(I102*H102,2)</f>
        <v>0</v>
      </c>
      <c r="BL102" s="24" t="s">
        <v>134</v>
      </c>
      <c r="BM102" s="24" t="s">
        <v>271</v>
      </c>
    </row>
    <row r="103" spans="2:65" s="1" customFormat="1" ht="22.5" customHeight="1">
      <c r="B103" s="41"/>
      <c r="C103" s="205" t="s">
        <v>147</v>
      </c>
      <c r="D103" s="205" t="s">
        <v>168</v>
      </c>
      <c r="E103" s="206" t="s">
        <v>272</v>
      </c>
      <c r="F103" s="207" t="s">
        <v>273</v>
      </c>
      <c r="G103" s="208" t="s">
        <v>165</v>
      </c>
      <c r="H103" s="209">
        <v>14.688000000000001</v>
      </c>
      <c r="I103" s="210"/>
      <c r="J103" s="211">
        <f>ROUND(I103*H103,2)</f>
        <v>0</v>
      </c>
      <c r="K103" s="207" t="s">
        <v>133</v>
      </c>
      <c r="L103" s="212"/>
      <c r="M103" s="213" t="s">
        <v>22</v>
      </c>
      <c r="N103" s="214" t="s">
        <v>48</v>
      </c>
      <c r="O103" s="42"/>
      <c r="P103" s="202">
        <f>O103*H103</f>
        <v>0</v>
      </c>
      <c r="Q103" s="202">
        <v>1.6999999999999999E-3</v>
      </c>
      <c r="R103" s="202">
        <f>Q103*H103</f>
        <v>2.4969599999999998E-2</v>
      </c>
      <c r="S103" s="202">
        <v>0</v>
      </c>
      <c r="T103" s="203">
        <f>S103*H103</f>
        <v>0</v>
      </c>
      <c r="AR103" s="24" t="s">
        <v>162</v>
      </c>
      <c r="AT103" s="24" t="s">
        <v>168</v>
      </c>
      <c r="AU103" s="24" t="s">
        <v>135</v>
      </c>
      <c r="AY103" s="24" t="s">
        <v>127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4" t="s">
        <v>135</v>
      </c>
      <c r="BK103" s="204">
        <f>ROUND(I103*H103,2)</f>
        <v>0</v>
      </c>
      <c r="BL103" s="24" t="s">
        <v>134</v>
      </c>
      <c r="BM103" s="24" t="s">
        <v>274</v>
      </c>
    </row>
    <row r="104" spans="2:65" s="11" customFormat="1" ht="13.5">
      <c r="B104" s="215"/>
      <c r="C104" s="216"/>
      <c r="D104" s="217" t="s">
        <v>172</v>
      </c>
      <c r="E104" s="216"/>
      <c r="F104" s="218" t="s">
        <v>275</v>
      </c>
      <c r="G104" s="216"/>
      <c r="H104" s="219">
        <v>14.688000000000001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AT104" s="225" t="s">
        <v>172</v>
      </c>
      <c r="AU104" s="225" t="s">
        <v>135</v>
      </c>
      <c r="AV104" s="11" t="s">
        <v>135</v>
      </c>
      <c r="AW104" s="11" t="s">
        <v>6</v>
      </c>
      <c r="AX104" s="11" t="s">
        <v>24</v>
      </c>
      <c r="AY104" s="225" t="s">
        <v>127</v>
      </c>
    </row>
    <row r="105" spans="2:65" s="1" customFormat="1" ht="22.5" customHeight="1">
      <c r="B105" s="41"/>
      <c r="C105" s="193" t="s">
        <v>151</v>
      </c>
      <c r="D105" s="193" t="s">
        <v>129</v>
      </c>
      <c r="E105" s="194" t="s">
        <v>178</v>
      </c>
      <c r="F105" s="195" t="s">
        <v>179</v>
      </c>
      <c r="G105" s="196" t="s">
        <v>165</v>
      </c>
      <c r="H105" s="197">
        <v>378.12</v>
      </c>
      <c r="I105" s="198"/>
      <c r="J105" s="199">
        <f>ROUND(I105*H105,2)</f>
        <v>0</v>
      </c>
      <c r="K105" s="195" t="s">
        <v>133</v>
      </c>
      <c r="L105" s="61"/>
      <c r="M105" s="200" t="s">
        <v>22</v>
      </c>
      <c r="N105" s="201" t="s">
        <v>48</v>
      </c>
      <c r="O105" s="42"/>
      <c r="P105" s="202">
        <f>O105*H105</f>
        <v>0</v>
      </c>
      <c r="Q105" s="202">
        <v>8.5000000000000006E-3</v>
      </c>
      <c r="R105" s="202">
        <f>Q105*H105</f>
        <v>3.2140200000000001</v>
      </c>
      <c r="S105" s="202">
        <v>0</v>
      </c>
      <c r="T105" s="203">
        <f>S105*H105</f>
        <v>0</v>
      </c>
      <c r="AR105" s="24" t="s">
        <v>134</v>
      </c>
      <c r="AT105" s="24" t="s">
        <v>129</v>
      </c>
      <c r="AU105" s="24" t="s">
        <v>135</v>
      </c>
      <c r="AY105" s="24" t="s">
        <v>127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4" t="s">
        <v>135</v>
      </c>
      <c r="BK105" s="204">
        <f>ROUND(I105*H105,2)</f>
        <v>0</v>
      </c>
      <c r="BL105" s="24" t="s">
        <v>134</v>
      </c>
      <c r="BM105" s="24" t="s">
        <v>276</v>
      </c>
    </row>
    <row r="106" spans="2:65" s="1" customFormat="1" ht="22.5" customHeight="1">
      <c r="B106" s="41"/>
      <c r="C106" s="205" t="s">
        <v>155</v>
      </c>
      <c r="D106" s="205" t="s">
        <v>168</v>
      </c>
      <c r="E106" s="206" t="s">
        <v>185</v>
      </c>
      <c r="F106" s="207" t="s">
        <v>186</v>
      </c>
      <c r="G106" s="208" t="s">
        <v>165</v>
      </c>
      <c r="H106" s="209">
        <v>385.68200000000002</v>
      </c>
      <c r="I106" s="210"/>
      <c r="J106" s="211">
        <f>ROUND(I106*H106,2)</f>
        <v>0</v>
      </c>
      <c r="K106" s="207" t="s">
        <v>133</v>
      </c>
      <c r="L106" s="212"/>
      <c r="M106" s="213" t="s">
        <v>22</v>
      </c>
      <c r="N106" s="214" t="s">
        <v>48</v>
      </c>
      <c r="O106" s="42"/>
      <c r="P106" s="202">
        <f>O106*H106</f>
        <v>0</v>
      </c>
      <c r="Q106" s="202">
        <v>2.5500000000000002E-3</v>
      </c>
      <c r="R106" s="202">
        <f>Q106*H106</f>
        <v>0.98348910000000012</v>
      </c>
      <c r="S106" s="202">
        <v>0</v>
      </c>
      <c r="T106" s="203">
        <f>S106*H106</f>
        <v>0</v>
      </c>
      <c r="AR106" s="24" t="s">
        <v>162</v>
      </c>
      <c r="AT106" s="24" t="s">
        <v>168</v>
      </c>
      <c r="AU106" s="24" t="s">
        <v>135</v>
      </c>
      <c r="AY106" s="24" t="s">
        <v>127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4" t="s">
        <v>135</v>
      </c>
      <c r="BK106" s="204">
        <f>ROUND(I106*H106,2)</f>
        <v>0</v>
      </c>
      <c r="BL106" s="24" t="s">
        <v>134</v>
      </c>
      <c r="BM106" s="24" t="s">
        <v>277</v>
      </c>
    </row>
    <row r="107" spans="2:65" s="11" customFormat="1" ht="13.5">
      <c r="B107" s="215"/>
      <c r="C107" s="216"/>
      <c r="D107" s="217" t="s">
        <v>172</v>
      </c>
      <c r="E107" s="216"/>
      <c r="F107" s="218" t="s">
        <v>278</v>
      </c>
      <c r="G107" s="216"/>
      <c r="H107" s="219">
        <v>385.68200000000002</v>
      </c>
      <c r="I107" s="220"/>
      <c r="J107" s="216"/>
      <c r="K107" s="216"/>
      <c r="L107" s="221"/>
      <c r="M107" s="222"/>
      <c r="N107" s="223"/>
      <c r="O107" s="223"/>
      <c r="P107" s="223"/>
      <c r="Q107" s="223"/>
      <c r="R107" s="223"/>
      <c r="S107" s="223"/>
      <c r="T107" s="224"/>
      <c r="AT107" s="225" t="s">
        <v>172</v>
      </c>
      <c r="AU107" s="225" t="s">
        <v>135</v>
      </c>
      <c r="AV107" s="11" t="s">
        <v>135</v>
      </c>
      <c r="AW107" s="11" t="s">
        <v>6</v>
      </c>
      <c r="AX107" s="11" t="s">
        <v>24</v>
      </c>
      <c r="AY107" s="225" t="s">
        <v>127</v>
      </c>
    </row>
    <row r="108" spans="2:65" s="1" customFormat="1" ht="22.5" customHeight="1">
      <c r="B108" s="41"/>
      <c r="C108" s="193" t="s">
        <v>162</v>
      </c>
      <c r="D108" s="193" t="s">
        <v>129</v>
      </c>
      <c r="E108" s="194" t="s">
        <v>190</v>
      </c>
      <c r="F108" s="195" t="s">
        <v>191</v>
      </c>
      <c r="G108" s="196" t="s">
        <v>165</v>
      </c>
      <c r="H108" s="197">
        <v>1082.28</v>
      </c>
      <c r="I108" s="198"/>
      <c r="J108" s="199">
        <f>ROUND(I108*H108,2)</f>
        <v>0</v>
      </c>
      <c r="K108" s="195" t="s">
        <v>133</v>
      </c>
      <c r="L108" s="61"/>
      <c r="M108" s="200" t="s">
        <v>22</v>
      </c>
      <c r="N108" s="201" t="s">
        <v>48</v>
      </c>
      <c r="O108" s="42"/>
      <c r="P108" s="202">
        <f>O108*H108</f>
        <v>0</v>
      </c>
      <c r="Q108" s="202">
        <v>8.5000000000000006E-3</v>
      </c>
      <c r="R108" s="202">
        <f>Q108*H108</f>
        <v>9.1993799999999997</v>
      </c>
      <c r="S108" s="202">
        <v>0</v>
      </c>
      <c r="T108" s="203">
        <f>S108*H108</f>
        <v>0</v>
      </c>
      <c r="AR108" s="24" t="s">
        <v>134</v>
      </c>
      <c r="AT108" s="24" t="s">
        <v>129</v>
      </c>
      <c r="AU108" s="24" t="s">
        <v>135</v>
      </c>
      <c r="AY108" s="24" t="s">
        <v>127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4" t="s">
        <v>135</v>
      </c>
      <c r="BK108" s="204">
        <f>ROUND(I108*H108,2)</f>
        <v>0</v>
      </c>
      <c r="BL108" s="24" t="s">
        <v>134</v>
      </c>
      <c r="BM108" s="24" t="s">
        <v>279</v>
      </c>
    </row>
    <row r="109" spans="2:65" s="1" customFormat="1" ht="22.5" customHeight="1">
      <c r="B109" s="41"/>
      <c r="C109" s="205" t="s">
        <v>167</v>
      </c>
      <c r="D109" s="205" t="s">
        <v>168</v>
      </c>
      <c r="E109" s="206" t="s">
        <v>195</v>
      </c>
      <c r="F109" s="207" t="s">
        <v>196</v>
      </c>
      <c r="G109" s="208" t="s">
        <v>165</v>
      </c>
      <c r="H109" s="209">
        <v>1103.9259999999999</v>
      </c>
      <c r="I109" s="210"/>
      <c r="J109" s="211">
        <f>ROUND(I109*H109,2)</f>
        <v>0</v>
      </c>
      <c r="K109" s="207" t="s">
        <v>133</v>
      </c>
      <c r="L109" s="212"/>
      <c r="M109" s="213" t="s">
        <v>22</v>
      </c>
      <c r="N109" s="214" t="s">
        <v>48</v>
      </c>
      <c r="O109" s="42"/>
      <c r="P109" s="202">
        <f>O109*H109</f>
        <v>0</v>
      </c>
      <c r="Q109" s="202">
        <v>3.3999999999999998E-3</v>
      </c>
      <c r="R109" s="202">
        <f>Q109*H109</f>
        <v>3.7533483999999997</v>
      </c>
      <c r="S109" s="202">
        <v>0</v>
      </c>
      <c r="T109" s="203">
        <f>S109*H109</f>
        <v>0</v>
      </c>
      <c r="AR109" s="24" t="s">
        <v>162</v>
      </c>
      <c r="AT109" s="24" t="s">
        <v>168</v>
      </c>
      <c r="AU109" s="24" t="s">
        <v>135</v>
      </c>
      <c r="AY109" s="24" t="s">
        <v>127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4" t="s">
        <v>135</v>
      </c>
      <c r="BK109" s="204">
        <f>ROUND(I109*H109,2)</f>
        <v>0</v>
      </c>
      <c r="BL109" s="24" t="s">
        <v>134</v>
      </c>
      <c r="BM109" s="24" t="s">
        <v>280</v>
      </c>
    </row>
    <row r="110" spans="2:65" s="11" customFormat="1" ht="13.5">
      <c r="B110" s="215"/>
      <c r="C110" s="216"/>
      <c r="D110" s="217" t="s">
        <v>172</v>
      </c>
      <c r="E110" s="216"/>
      <c r="F110" s="218" t="s">
        <v>281</v>
      </c>
      <c r="G110" s="216"/>
      <c r="H110" s="219">
        <v>1103.9259999999999</v>
      </c>
      <c r="I110" s="220"/>
      <c r="J110" s="216"/>
      <c r="K110" s="216"/>
      <c r="L110" s="221"/>
      <c r="M110" s="222"/>
      <c r="N110" s="223"/>
      <c r="O110" s="223"/>
      <c r="P110" s="223"/>
      <c r="Q110" s="223"/>
      <c r="R110" s="223"/>
      <c r="S110" s="223"/>
      <c r="T110" s="224"/>
      <c r="AT110" s="225" t="s">
        <v>172</v>
      </c>
      <c r="AU110" s="225" t="s">
        <v>135</v>
      </c>
      <c r="AV110" s="11" t="s">
        <v>135</v>
      </c>
      <c r="AW110" s="11" t="s">
        <v>6</v>
      </c>
      <c r="AX110" s="11" t="s">
        <v>24</v>
      </c>
      <c r="AY110" s="225" t="s">
        <v>127</v>
      </c>
    </row>
    <row r="111" spans="2:65" s="1" customFormat="1" ht="22.5" customHeight="1">
      <c r="B111" s="41"/>
      <c r="C111" s="193" t="s">
        <v>29</v>
      </c>
      <c r="D111" s="193" t="s">
        <v>129</v>
      </c>
      <c r="E111" s="194" t="s">
        <v>282</v>
      </c>
      <c r="F111" s="195" t="s">
        <v>283</v>
      </c>
      <c r="G111" s="196" t="s">
        <v>165</v>
      </c>
      <c r="H111" s="197">
        <v>106.5</v>
      </c>
      <c r="I111" s="198"/>
      <c r="J111" s="199">
        <f>ROUND(I111*H111,2)</f>
        <v>0</v>
      </c>
      <c r="K111" s="195" t="s">
        <v>133</v>
      </c>
      <c r="L111" s="61"/>
      <c r="M111" s="200" t="s">
        <v>22</v>
      </c>
      <c r="N111" s="201" t="s">
        <v>48</v>
      </c>
      <c r="O111" s="42"/>
      <c r="P111" s="202">
        <f>O111*H111</f>
        <v>0</v>
      </c>
      <c r="Q111" s="202">
        <v>8.6199999999999992E-3</v>
      </c>
      <c r="R111" s="202">
        <f>Q111*H111</f>
        <v>0.9180299999999999</v>
      </c>
      <c r="S111" s="202">
        <v>0</v>
      </c>
      <c r="T111" s="203">
        <f>S111*H111</f>
        <v>0</v>
      </c>
      <c r="AR111" s="24" t="s">
        <v>134</v>
      </c>
      <c r="AT111" s="24" t="s">
        <v>129</v>
      </c>
      <c r="AU111" s="24" t="s">
        <v>135</v>
      </c>
      <c r="AY111" s="24" t="s">
        <v>127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4" t="s">
        <v>135</v>
      </c>
      <c r="BK111" s="204">
        <f>ROUND(I111*H111,2)</f>
        <v>0</v>
      </c>
      <c r="BL111" s="24" t="s">
        <v>134</v>
      </c>
      <c r="BM111" s="24" t="s">
        <v>284</v>
      </c>
    </row>
    <row r="112" spans="2:65" s="1" customFormat="1" ht="22.5" customHeight="1">
      <c r="B112" s="41"/>
      <c r="C112" s="205" t="s">
        <v>177</v>
      </c>
      <c r="D112" s="205" t="s">
        <v>168</v>
      </c>
      <c r="E112" s="206" t="s">
        <v>285</v>
      </c>
      <c r="F112" s="207" t="s">
        <v>286</v>
      </c>
      <c r="G112" s="208" t="s">
        <v>132</v>
      </c>
      <c r="H112" s="209">
        <v>32.588999999999999</v>
      </c>
      <c r="I112" s="210"/>
      <c r="J112" s="211">
        <f>ROUND(I112*H112,2)</f>
        <v>0</v>
      </c>
      <c r="K112" s="207" t="s">
        <v>133</v>
      </c>
      <c r="L112" s="212"/>
      <c r="M112" s="213" t="s">
        <v>22</v>
      </c>
      <c r="N112" s="214" t="s">
        <v>48</v>
      </c>
      <c r="O112" s="42"/>
      <c r="P112" s="202">
        <f>O112*H112</f>
        <v>0</v>
      </c>
      <c r="Q112" s="202">
        <v>1.4999999999999999E-2</v>
      </c>
      <c r="R112" s="202">
        <f>Q112*H112</f>
        <v>0.48883499999999996</v>
      </c>
      <c r="S112" s="202">
        <v>0</v>
      </c>
      <c r="T112" s="203">
        <f>S112*H112</f>
        <v>0</v>
      </c>
      <c r="AR112" s="24" t="s">
        <v>162</v>
      </c>
      <c r="AT112" s="24" t="s">
        <v>168</v>
      </c>
      <c r="AU112" s="24" t="s">
        <v>135</v>
      </c>
      <c r="AY112" s="24" t="s">
        <v>127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4" t="s">
        <v>135</v>
      </c>
      <c r="BK112" s="204">
        <f>ROUND(I112*H112,2)</f>
        <v>0</v>
      </c>
      <c r="BL112" s="24" t="s">
        <v>134</v>
      </c>
      <c r="BM112" s="24" t="s">
        <v>287</v>
      </c>
    </row>
    <row r="113" spans="2:65" s="11" customFormat="1" ht="13.5">
      <c r="B113" s="215"/>
      <c r="C113" s="216"/>
      <c r="D113" s="226" t="s">
        <v>172</v>
      </c>
      <c r="E113" s="227" t="s">
        <v>22</v>
      </c>
      <c r="F113" s="228" t="s">
        <v>288</v>
      </c>
      <c r="G113" s="216"/>
      <c r="H113" s="229">
        <v>31.95</v>
      </c>
      <c r="I113" s="220"/>
      <c r="J113" s="216"/>
      <c r="K113" s="216"/>
      <c r="L113" s="221"/>
      <c r="M113" s="222"/>
      <c r="N113" s="223"/>
      <c r="O113" s="223"/>
      <c r="P113" s="223"/>
      <c r="Q113" s="223"/>
      <c r="R113" s="223"/>
      <c r="S113" s="223"/>
      <c r="T113" s="224"/>
      <c r="AT113" s="225" t="s">
        <v>172</v>
      </c>
      <c r="AU113" s="225" t="s">
        <v>135</v>
      </c>
      <c r="AV113" s="11" t="s">
        <v>135</v>
      </c>
      <c r="AW113" s="11" t="s">
        <v>40</v>
      </c>
      <c r="AX113" s="11" t="s">
        <v>24</v>
      </c>
      <c r="AY113" s="225" t="s">
        <v>127</v>
      </c>
    </row>
    <row r="114" spans="2:65" s="11" customFormat="1" ht="13.5">
      <c r="B114" s="215"/>
      <c r="C114" s="216"/>
      <c r="D114" s="217" t="s">
        <v>172</v>
      </c>
      <c r="E114" s="216"/>
      <c r="F114" s="218" t="s">
        <v>289</v>
      </c>
      <c r="G114" s="216"/>
      <c r="H114" s="219">
        <v>32.588999999999999</v>
      </c>
      <c r="I114" s="220"/>
      <c r="J114" s="216"/>
      <c r="K114" s="216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172</v>
      </c>
      <c r="AU114" s="225" t="s">
        <v>135</v>
      </c>
      <c r="AV114" s="11" t="s">
        <v>135</v>
      </c>
      <c r="AW114" s="11" t="s">
        <v>6</v>
      </c>
      <c r="AX114" s="11" t="s">
        <v>24</v>
      </c>
      <c r="AY114" s="225" t="s">
        <v>127</v>
      </c>
    </row>
    <row r="115" spans="2:65" s="1" customFormat="1" ht="31.5" customHeight="1">
      <c r="B115" s="41"/>
      <c r="C115" s="193" t="s">
        <v>184</v>
      </c>
      <c r="D115" s="193" t="s">
        <v>129</v>
      </c>
      <c r="E115" s="194" t="s">
        <v>199</v>
      </c>
      <c r="F115" s="195" t="s">
        <v>200</v>
      </c>
      <c r="G115" s="196" t="s">
        <v>201</v>
      </c>
      <c r="H115" s="197">
        <v>159.9</v>
      </c>
      <c r="I115" s="198"/>
      <c r="J115" s="199">
        <f>ROUND(I115*H115,2)</f>
        <v>0</v>
      </c>
      <c r="K115" s="195" t="s">
        <v>133</v>
      </c>
      <c r="L115" s="61"/>
      <c r="M115" s="200" t="s">
        <v>22</v>
      </c>
      <c r="N115" s="201" t="s">
        <v>48</v>
      </c>
      <c r="O115" s="42"/>
      <c r="P115" s="202">
        <f>O115*H115</f>
        <v>0</v>
      </c>
      <c r="Q115" s="202">
        <v>3.31E-3</v>
      </c>
      <c r="R115" s="202">
        <f>Q115*H115</f>
        <v>0.52926899999999999</v>
      </c>
      <c r="S115" s="202">
        <v>0</v>
      </c>
      <c r="T115" s="203">
        <f>S115*H115</f>
        <v>0</v>
      </c>
      <c r="AR115" s="24" t="s">
        <v>134</v>
      </c>
      <c r="AT115" s="24" t="s">
        <v>129</v>
      </c>
      <c r="AU115" s="24" t="s">
        <v>135</v>
      </c>
      <c r="AY115" s="24" t="s">
        <v>127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4" t="s">
        <v>135</v>
      </c>
      <c r="BK115" s="204">
        <f>ROUND(I115*H115,2)</f>
        <v>0</v>
      </c>
      <c r="BL115" s="24" t="s">
        <v>134</v>
      </c>
      <c r="BM115" s="24" t="s">
        <v>290</v>
      </c>
    </row>
    <row r="116" spans="2:65" s="1" customFormat="1" ht="22.5" customHeight="1">
      <c r="B116" s="41"/>
      <c r="C116" s="205" t="s">
        <v>189</v>
      </c>
      <c r="D116" s="205" t="s">
        <v>168</v>
      </c>
      <c r="E116" s="206" t="s">
        <v>205</v>
      </c>
      <c r="F116" s="207" t="s">
        <v>206</v>
      </c>
      <c r="G116" s="208" t="s">
        <v>165</v>
      </c>
      <c r="H116" s="209">
        <v>48.929000000000002</v>
      </c>
      <c r="I116" s="210"/>
      <c r="J116" s="211">
        <f>ROUND(I116*H116,2)</f>
        <v>0</v>
      </c>
      <c r="K116" s="207" t="s">
        <v>133</v>
      </c>
      <c r="L116" s="212"/>
      <c r="M116" s="213" t="s">
        <v>22</v>
      </c>
      <c r="N116" s="214" t="s">
        <v>48</v>
      </c>
      <c r="O116" s="42"/>
      <c r="P116" s="202">
        <f>O116*H116</f>
        <v>0</v>
      </c>
      <c r="Q116" s="202">
        <v>8.4999999999999995E-4</v>
      </c>
      <c r="R116" s="202">
        <f>Q116*H116</f>
        <v>4.1589649999999999E-2</v>
      </c>
      <c r="S116" s="202">
        <v>0</v>
      </c>
      <c r="T116" s="203">
        <f>S116*H116</f>
        <v>0</v>
      </c>
      <c r="AR116" s="24" t="s">
        <v>162</v>
      </c>
      <c r="AT116" s="24" t="s">
        <v>168</v>
      </c>
      <c r="AU116" s="24" t="s">
        <v>135</v>
      </c>
      <c r="AY116" s="24" t="s">
        <v>127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4" t="s">
        <v>135</v>
      </c>
      <c r="BK116" s="204">
        <f>ROUND(I116*H116,2)</f>
        <v>0</v>
      </c>
      <c r="BL116" s="24" t="s">
        <v>134</v>
      </c>
      <c r="BM116" s="24" t="s">
        <v>291</v>
      </c>
    </row>
    <row r="117" spans="2:65" s="11" customFormat="1" ht="13.5">
      <c r="B117" s="215"/>
      <c r="C117" s="216"/>
      <c r="D117" s="226" t="s">
        <v>172</v>
      </c>
      <c r="E117" s="227" t="s">
        <v>22</v>
      </c>
      <c r="F117" s="228" t="s">
        <v>292</v>
      </c>
      <c r="G117" s="216"/>
      <c r="H117" s="229">
        <v>47.97</v>
      </c>
      <c r="I117" s="220"/>
      <c r="J117" s="216"/>
      <c r="K117" s="216"/>
      <c r="L117" s="221"/>
      <c r="M117" s="222"/>
      <c r="N117" s="223"/>
      <c r="O117" s="223"/>
      <c r="P117" s="223"/>
      <c r="Q117" s="223"/>
      <c r="R117" s="223"/>
      <c r="S117" s="223"/>
      <c r="T117" s="224"/>
      <c r="AT117" s="225" t="s">
        <v>172</v>
      </c>
      <c r="AU117" s="225" t="s">
        <v>135</v>
      </c>
      <c r="AV117" s="11" t="s">
        <v>135</v>
      </c>
      <c r="AW117" s="11" t="s">
        <v>40</v>
      </c>
      <c r="AX117" s="11" t="s">
        <v>24</v>
      </c>
      <c r="AY117" s="225" t="s">
        <v>127</v>
      </c>
    </row>
    <row r="118" spans="2:65" s="11" customFormat="1" ht="13.5">
      <c r="B118" s="215"/>
      <c r="C118" s="216"/>
      <c r="D118" s="217" t="s">
        <v>172</v>
      </c>
      <c r="E118" s="216"/>
      <c r="F118" s="218" t="s">
        <v>293</v>
      </c>
      <c r="G118" s="216"/>
      <c r="H118" s="219">
        <v>48.929000000000002</v>
      </c>
      <c r="I118" s="220"/>
      <c r="J118" s="216"/>
      <c r="K118" s="216"/>
      <c r="L118" s="221"/>
      <c r="M118" s="222"/>
      <c r="N118" s="223"/>
      <c r="O118" s="223"/>
      <c r="P118" s="223"/>
      <c r="Q118" s="223"/>
      <c r="R118" s="223"/>
      <c r="S118" s="223"/>
      <c r="T118" s="224"/>
      <c r="AT118" s="225" t="s">
        <v>172</v>
      </c>
      <c r="AU118" s="225" t="s">
        <v>135</v>
      </c>
      <c r="AV118" s="11" t="s">
        <v>135</v>
      </c>
      <c r="AW118" s="11" t="s">
        <v>6</v>
      </c>
      <c r="AX118" s="11" t="s">
        <v>24</v>
      </c>
      <c r="AY118" s="225" t="s">
        <v>127</v>
      </c>
    </row>
    <row r="119" spans="2:65" s="1" customFormat="1" ht="31.5" customHeight="1">
      <c r="B119" s="41"/>
      <c r="C119" s="193" t="s">
        <v>194</v>
      </c>
      <c r="D119" s="193" t="s">
        <v>129</v>
      </c>
      <c r="E119" s="194" t="s">
        <v>294</v>
      </c>
      <c r="F119" s="195" t="s">
        <v>295</v>
      </c>
      <c r="G119" s="196" t="s">
        <v>165</v>
      </c>
      <c r="H119" s="197">
        <v>17.600000000000001</v>
      </c>
      <c r="I119" s="198"/>
      <c r="J119" s="199">
        <f>ROUND(I119*H119,2)</f>
        <v>0</v>
      </c>
      <c r="K119" s="195" t="s">
        <v>133</v>
      </c>
      <c r="L119" s="61"/>
      <c r="M119" s="200" t="s">
        <v>22</v>
      </c>
      <c r="N119" s="201" t="s">
        <v>48</v>
      </c>
      <c r="O119" s="42"/>
      <c r="P119" s="202">
        <f>O119*H119</f>
        <v>0</v>
      </c>
      <c r="Q119" s="202">
        <v>9.4400000000000005E-3</v>
      </c>
      <c r="R119" s="202">
        <f>Q119*H119</f>
        <v>0.16614400000000001</v>
      </c>
      <c r="S119" s="202">
        <v>0</v>
      </c>
      <c r="T119" s="203">
        <f>S119*H119</f>
        <v>0</v>
      </c>
      <c r="AR119" s="24" t="s">
        <v>134</v>
      </c>
      <c r="AT119" s="24" t="s">
        <v>129</v>
      </c>
      <c r="AU119" s="24" t="s">
        <v>135</v>
      </c>
      <c r="AY119" s="24" t="s">
        <v>127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24" t="s">
        <v>135</v>
      </c>
      <c r="BK119" s="204">
        <f>ROUND(I119*H119,2)</f>
        <v>0</v>
      </c>
      <c r="BL119" s="24" t="s">
        <v>134</v>
      </c>
      <c r="BM119" s="24" t="s">
        <v>296</v>
      </c>
    </row>
    <row r="120" spans="2:65" s="1" customFormat="1" ht="22.5" customHeight="1">
      <c r="B120" s="41"/>
      <c r="C120" s="205" t="s">
        <v>10</v>
      </c>
      <c r="D120" s="205" t="s">
        <v>168</v>
      </c>
      <c r="E120" s="206" t="s">
        <v>297</v>
      </c>
      <c r="F120" s="207" t="s">
        <v>298</v>
      </c>
      <c r="G120" s="208" t="s">
        <v>165</v>
      </c>
      <c r="H120" s="209">
        <v>17.952000000000002</v>
      </c>
      <c r="I120" s="210"/>
      <c r="J120" s="211">
        <f>ROUND(I120*H120,2)</f>
        <v>0</v>
      </c>
      <c r="K120" s="207" t="s">
        <v>133</v>
      </c>
      <c r="L120" s="212"/>
      <c r="M120" s="213" t="s">
        <v>22</v>
      </c>
      <c r="N120" s="214" t="s">
        <v>48</v>
      </c>
      <c r="O120" s="42"/>
      <c r="P120" s="202">
        <f>O120*H120</f>
        <v>0</v>
      </c>
      <c r="Q120" s="202">
        <v>1.6500000000000001E-2</v>
      </c>
      <c r="R120" s="202">
        <f>Q120*H120</f>
        <v>0.29620800000000003</v>
      </c>
      <c r="S120" s="202">
        <v>0</v>
      </c>
      <c r="T120" s="203">
        <f>S120*H120</f>
        <v>0</v>
      </c>
      <c r="AR120" s="24" t="s">
        <v>162</v>
      </c>
      <c r="AT120" s="24" t="s">
        <v>168</v>
      </c>
      <c r="AU120" s="24" t="s">
        <v>135</v>
      </c>
      <c r="AY120" s="24" t="s">
        <v>127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24" t="s">
        <v>135</v>
      </c>
      <c r="BK120" s="204">
        <f>ROUND(I120*H120,2)</f>
        <v>0</v>
      </c>
      <c r="BL120" s="24" t="s">
        <v>134</v>
      </c>
      <c r="BM120" s="24" t="s">
        <v>299</v>
      </c>
    </row>
    <row r="121" spans="2:65" s="11" customFormat="1" ht="13.5">
      <c r="B121" s="215"/>
      <c r="C121" s="216"/>
      <c r="D121" s="217" t="s">
        <v>172</v>
      </c>
      <c r="E121" s="216"/>
      <c r="F121" s="218" t="s">
        <v>300</v>
      </c>
      <c r="G121" s="216"/>
      <c r="H121" s="219">
        <v>17.952000000000002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172</v>
      </c>
      <c r="AU121" s="225" t="s">
        <v>135</v>
      </c>
      <c r="AV121" s="11" t="s">
        <v>135</v>
      </c>
      <c r="AW121" s="11" t="s">
        <v>6</v>
      </c>
      <c r="AX121" s="11" t="s">
        <v>24</v>
      </c>
      <c r="AY121" s="225" t="s">
        <v>127</v>
      </c>
    </row>
    <row r="122" spans="2:65" s="1" customFormat="1" ht="31.5" customHeight="1">
      <c r="B122" s="41"/>
      <c r="C122" s="193" t="s">
        <v>204</v>
      </c>
      <c r="D122" s="193" t="s">
        <v>129</v>
      </c>
      <c r="E122" s="194" t="s">
        <v>301</v>
      </c>
      <c r="F122" s="195" t="s">
        <v>302</v>
      </c>
      <c r="G122" s="196" t="s">
        <v>201</v>
      </c>
      <c r="H122" s="197">
        <v>559.79999999999995</v>
      </c>
      <c r="I122" s="198"/>
      <c r="J122" s="199">
        <f>ROUND(I122*H122,2)</f>
        <v>0</v>
      </c>
      <c r="K122" s="195" t="s">
        <v>133</v>
      </c>
      <c r="L122" s="61"/>
      <c r="M122" s="200" t="s">
        <v>22</v>
      </c>
      <c r="N122" s="201" t="s">
        <v>48</v>
      </c>
      <c r="O122" s="42"/>
      <c r="P122" s="202">
        <f>O122*H122</f>
        <v>0</v>
      </c>
      <c r="Q122" s="202">
        <v>1.6800000000000001E-3</v>
      </c>
      <c r="R122" s="202">
        <f>Q122*H122</f>
        <v>0.94046399999999997</v>
      </c>
      <c r="S122" s="202">
        <v>0</v>
      </c>
      <c r="T122" s="203">
        <f>S122*H122</f>
        <v>0</v>
      </c>
      <c r="AR122" s="24" t="s">
        <v>134</v>
      </c>
      <c r="AT122" s="24" t="s">
        <v>129</v>
      </c>
      <c r="AU122" s="24" t="s">
        <v>135</v>
      </c>
      <c r="AY122" s="24" t="s">
        <v>127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24" t="s">
        <v>135</v>
      </c>
      <c r="BK122" s="204">
        <f>ROUND(I122*H122,2)</f>
        <v>0</v>
      </c>
      <c r="BL122" s="24" t="s">
        <v>134</v>
      </c>
      <c r="BM122" s="24" t="s">
        <v>303</v>
      </c>
    </row>
    <row r="123" spans="2:65" s="1" customFormat="1" ht="22.5" customHeight="1">
      <c r="B123" s="41"/>
      <c r="C123" s="205" t="s">
        <v>210</v>
      </c>
      <c r="D123" s="205" t="s">
        <v>168</v>
      </c>
      <c r="E123" s="206" t="s">
        <v>304</v>
      </c>
      <c r="F123" s="207" t="s">
        <v>305</v>
      </c>
      <c r="G123" s="208" t="s">
        <v>165</v>
      </c>
      <c r="H123" s="209">
        <v>171.29900000000001</v>
      </c>
      <c r="I123" s="210"/>
      <c r="J123" s="211">
        <f>ROUND(I123*H123,2)</f>
        <v>0</v>
      </c>
      <c r="K123" s="207" t="s">
        <v>133</v>
      </c>
      <c r="L123" s="212"/>
      <c r="M123" s="213" t="s">
        <v>22</v>
      </c>
      <c r="N123" s="214" t="s">
        <v>48</v>
      </c>
      <c r="O123" s="42"/>
      <c r="P123" s="202">
        <f>O123*H123</f>
        <v>0</v>
      </c>
      <c r="Q123" s="202">
        <v>7.4999999999999997E-3</v>
      </c>
      <c r="R123" s="202">
        <f>Q123*H123</f>
        <v>1.2847424999999999</v>
      </c>
      <c r="S123" s="202">
        <v>0</v>
      </c>
      <c r="T123" s="203">
        <f>S123*H123</f>
        <v>0</v>
      </c>
      <c r="AR123" s="24" t="s">
        <v>162</v>
      </c>
      <c r="AT123" s="24" t="s">
        <v>168</v>
      </c>
      <c r="AU123" s="24" t="s">
        <v>135</v>
      </c>
      <c r="AY123" s="24" t="s">
        <v>127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4" t="s">
        <v>135</v>
      </c>
      <c r="BK123" s="204">
        <f>ROUND(I123*H123,2)</f>
        <v>0</v>
      </c>
      <c r="BL123" s="24" t="s">
        <v>134</v>
      </c>
      <c r="BM123" s="24" t="s">
        <v>306</v>
      </c>
    </row>
    <row r="124" spans="2:65" s="11" customFormat="1" ht="13.5">
      <c r="B124" s="215"/>
      <c r="C124" s="216"/>
      <c r="D124" s="226" t="s">
        <v>172</v>
      </c>
      <c r="E124" s="227" t="s">
        <v>22</v>
      </c>
      <c r="F124" s="228" t="s">
        <v>307</v>
      </c>
      <c r="G124" s="216"/>
      <c r="H124" s="229">
        <v>167.94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172</v>
      </c>
      <c r="AU124" s="225" t="s">
        <v>135</v>
      </c>
      <c r="AV124" s="11" t="s">
        <v>135</v>
      </c>
      <c r="AW124" s="11" t="s">
        <v>40</v>
      </c>
      <c r="AX124" s="11" t="s">
        <v>24</v>
      </c>
      <c r="AY124" s="225" t="s">
        <v>127</v>
      </c>
    </row>
    <row r="125" spans="2:65" s="11" customFormat="1" ht="13.5">
      <c r="B125" s="215"/>
      <c r="C125" s="216"/>
      <c r="D125" s="217" t="s">
        <v>172</v>
      </c>
      <c r="E125" s="216"/>
      <c r="F125" s="218" t="s">
        <v>308</v>
      </c>
      <c r="G125" s="216"/>
      <c r="H125" s="219">
        <v>171.29900000000001</v>
      </c>
      <c r="I125" s="220"/>
      <c r="J125" s="216"/>
      <c r="K125" s="216"/>
      <c r="L125" s="221"/>
      <c r="M125" s="222"/>
      <c r="N125" s="223"/>
      <c r="O125" s="223"/>
      <c r="P125" s="223"/>
      <c r="Q125" s="223"/>
      <c r="R125" s="223"/>
      <c r="S125" s="223"/>
      <c r="T125" s="224"/>
      <c r="AT125" s="225" t="s">
        <v>172</v>
      </c>
      <c r="AU125" s="225" t="s">
        <v>135</v>
      </c>
      <c r="AV125" s="11" t="s">
        <v>135</v>
      </c>
      <c r="AW125" s="11" t="s">
        <v>6</v>
      </c>
      <c r="AX125" s="11" t="s">
        <v>24</v>
      </c>
      <c r="AY125" s="225" t="s">
        <v>127</v>
      </c>
    </row>
    <row r="126" spans="2:65" s="1" customFormat="1" ht="22.5" customHeight="1">
      <c r="B126" s="41"/>
      <c r="C126" s="193" t="s">
        <v>214</v>
      </c>
      <c r="D126" s="193" t="s">
        <v>129</v>
      </c>
      <c r="E126" s="194" t="s">
        <v>309</v>
      </c>
      <c r="F126" s="195" t="s">
        <v>310</v>
      </c>
      <c r="G126" s="196" t="s">
        <v>201</v>
      </c>
      <c r="H126" s="197">
        <v>83.8</v>
      </c>
      <c r="I126" s="198"/>
      <c r="J126" s="199">
        <f t="shared" ref="J126:J131" si="0">ROUND(I126*H126,2)</f>
        <v>0</v>
      </c>
      <c r="K126" s="195" t="s">
        <v>133</v>
      </c>
      <c r="L126" s="61"/>
      <c r="M126" s="200" t="s">
        <v>22</v>
      </c>
      <c r="N126" s="201" t="s">
        <v>48</v>
      </c>
      <c r="O126" s="42"/>
      <c r="P126" s="202">
        <f t="shared" ref="P126:P131" si="1">O126*H126</f>
        <v>0</v>
      </c>
      <c r="Q126" s="202">
        <v>6.0000000000000002E-5</v>
      </c>
      <c r="R126" s="202">
        <f t="shared" ref="R126:R131" si="2">Q126*H126</f>
        <v>5.0280000000000004E-3</v>
      </c>
      <c r="S126" s="202">
        <v>0</v>
      </c>
      <c r="T126" s="203">
        <f t="shared" ref="T126:T131" si="3">S126*H126</f>
        <v>0</v>
      </c>
      <c r="AR126" s="24" t="s">
        <v>134</v>
      </c>
      <c r="AT126" s="24" t="s">
        <v>129</v>
      </c>
      <c r="AU126" s="24" t="s">
        <v>135</v>
      </c>
      <c r="AY126" s="24" t="s">
        <v>127</v>
      </c>
      <c r="BE126" s="204">
        <f t="shared" ref="BE126:BE131" si="4">IF(N126="základní",J126,0)</f>
        <v>0</v>
      </c>
      <c r="BF126" s="204">
        <f t="shared" ref="BF126:BF131" si="5">IF(N126="snížená",J126,0)</f>
        <v>0</v>
      </c>
      <c r="BG126" s="204">
        <f t="shared" ref="BG126:BG131" si="6">IF(N126="zákl. přenesená",J126,0)</f>
        <v>0</v>
      </c>
      <c r="BH126" s="204">
        <f t="shared" ref="BH126:BH131" si="7">IF(N126="sníž. přenesená",J126,0)</f>
        <v>0</v>
      </c>
      <c r="BI126" s="204">
        <f t="shared" ref="BI126:BI131" si="8">IF(N126="nulová",J126,0)</f>
        <v>0</v>
      </c>
      <c r="BJ126" s="24" t="s">
        <v>135</v>
      </c>
      <c r="BK126" s="204">
        <f t="shared" ref="BK126:BK131" si="9">ROUND(I126*H126,2)</f>
        <v>0</v>
      </c>
      <c r="BL126" s="24" t="s">
        <v>134</v>
      </c>
      <c r="BM126" s="24" t="s">
        <v>311</v>
      </c>
    </row>
    <row r="127" spans="2:65" s="1" customFormat="1" ht="22.5" customHeight="1">
      <c r="B127" s="41"/>
      <c r="C127" s="205" t="s">
        <v>219</v>
      </c>
      <c r="D127" s="205" t="s">
        <v>168</v>
      </c>
      <c r="E127" s="206" t="s">
        <v>312</v>
      </c>
      <c r="F127" s="207" t="s">
        <v>313</v>
      </c>
      <c r="G127" s="208" t="s">
        <v>201</v>
      </c>
      <c r="H127" s="209">
        <v>92.18</v>
      </c>
      <c r="I127" s="210"/>
      <c r="J127" s="211">
        <f t="shared" si="0"/>
        <v>0</v>
      </c>
      <c r="K127" s="207" t="s">
        <v>133</v>
      </c>
      <c r="L127" s="212"/>
      <c r="M127" s="213" t="s">
        <v>22</v>
      </c>
      <c r="N127" s="214" t="s">
        <v>48</v>
      </c>
      <c r="O127" s="42"/>
      <c r="P127" s="202">
        <f t="shared" si="1"/>
        <v>0</v>
      </c>
      <c r="Q127" s="202">
        <v>5.5999999999999995E-4</v>
      </c>
      <c r="R127" s="202">
        <f t="shared" si="2"/>
        <v>5.1620800000000001E-2</v>
      </c>
      <c r="S127" s="202">
        <v>0</v>
      </c>
      <c r="T127" s="203">
        <f t="shared" si="3"/>
        <v>0</v>
      </c>
      <c r="AR127" s="24" t="s">
        <v>162</v>
      </c>
      <c r="AT127" s="24" t="s">
        <v>168</v>
      </c>
      <c r="AU127" s="24" t="s">
        <v>135</v>
      </c>
      <c r="AY127" s="24" t="s">
        <v>127</v>
      </c>
      <c r="BE127" s="204">
        <f t="shared" si="4"/>
        <v>0</v>
      </c>
      <c r="BF127" s="204">
        <f t="shared" si="5"/>
        <v>0</v>
      </c>
      <c r="BG127" s="204">
        <f t="shared" si="6"/>
        <v>0</v>
      </c>
      <c r="BH127" s="204">
        <f t="shared" si="7"/>
        <v>0</v>
      </c>
      <c r="BI127" s="204">
        <f t="shared" si="8"/>
        <v>0</v>
      </c>
      <c r="BJ127" s="24" t="s">
        <v>135</v>
      </c>
      <c r="BK127" s="204">
        <f t="shared" si="9"/>
        <v>0</v>
      </c>
      <c r="BL127" s="24" t="s">
        <v>134</v>
      </c>
      <c r="BM127" s="24" t="s">
        <v>314</v>
      </c>
    </row>
    <row r="128" spans="2:65" s="1" customFormat="1" ht="22.5" customHeight="1">
      <c r="B128" s="41"/>
      <c r="C128" s="193" t="s">
        <v>225</v>
      </c>
      <c r="D128" s="193" t="s">
        <v>129</v>
      </c>
      <c r="E128" s="194" t="s">
        <v>315</v>
      </c>
      <c r="F128" s="195" t="s">
        <v>316</v>
      </c>
      <c r="G128" s="196" t="s">
        <v>201</v>
      </c>
      <c r="H128" s="197">
        <v>1562</v>
      </c>
      <c r="I128" s="198"/>
      <c r="J128" s="199">
        <f t="shared" si="0"/>
        <v>0</v>
      </c>
      <c r="K128" s="195" t="s">
        <v>133</v>
      </c>
      <c r="L128" s="61"/>
      <c r="M128" s="200" t="s">
        <v>22</v>
      </c>
      <c r="N128" s="201" t="s">
        <v>48</v>
      </c>
      <c r="O128" s="42"/>
      <c r="P128" s="202">
        <f t="shared" si="1"/>
        <v>0</v>
      </c>
      <c r="Q128" s="202">
        <v>2.5000000000000001E-4</v>
      </c>
      <c r="R128" s="202">
        <f t="shared" si="2"/>
        <v>0.39050000000000001</v>
      </c>
      <c r="S128" s="202">
        <v>0</v>
      </c>
      <c r="T128" s="203">
        <f t="shared" si="3"/>
        <v>0</v>
      </c>
      <c r="AR128" s="24" t="s">
        <v>134</v>
      </c>
      <c r="AT128" s="24" t="s">
        <v>129</v>
      </c>
      <c r="AU128" s="24" t="s">
        <v>135</v>
      </c>
      <c r="AY128" s="24" t="s">
        <v>127</v>
      </c>
      <c r="BE128" s="204">
        <f t="shared" si="4"/>
        <v>0</v>
      </c>
      <c r="BF128" s="204">
        <f t="shared" si="5"/>
        <v>0</v>
      </c>
      <c r="BG128" s="204">
        <f t="shared" si="6"/>
        <v>0</v>
      </c>
      <c r="BH128" s="204">
        <f t="shared" si="7"/>
        <v>0</v>
      </c>
      <c r="BI128" s="204">
        <f t="shared" si="8"/>
        <v>0</v>
      </c>
      <c r="BJ128" s="24" t="s">
        <v>135</v>
      </c>
      <c r="BK128" s="204">
        <f t="shared" si="9"/>
        <v>0</v>
      </c>
      <c r="BL128" s="24" t="s">
        <v>134</v>
      </c>
      <c r="BM128" s="24" t="s">
        <v>317</v>
      </c>
    </row>
    <row r="129" spans="2:65" s="1" customFormat="1" ht="22.5" customHeight="1">
      <c r="B129" s="41"/>
      <c r="C129" s="205" t="s">
        <v>9</v>
      </c>
      <c r="D129" s="205" t="s">
        <v>168</v>
      </c>
      <c r="E129" s="206" t="s">
        <v>318</v>
      </c>
      <c r="F129" s="207" t="s">
        <v>319</v>
      </c>
      <c r="G129" s="208" t="s">
        <v>201</v>
      </c>
      <c r="H129" s="209">
        <v>643.96199999999999</v>
      </c>
      <c r="I129" s="210"/>
      <c r="J129" s="211">
        <f t="shared" si="0"/>
        <v>0</v>
      </c>
      <c r="K129" s="207" t="s">
        <v>133</v>
      </c>
      <c r="L129" s="212"/>
      <c r="M129" s="213" t="s">
        <v>22</v>
      </c>
      <c r="N129" s="214" t="s">
        <v>48</v>
      </c>
      <c r="O129" s="42"/>
      <c r="P129" s="202">
        <f t="shared" si="1"/>
        <v>0</v>
      </c>
      <c r="Q129" s="202">
        <v>4.0000000000000003E-5</v>
      </c>
      <c r="R129" s="202">
        <f t="shared" si="2"/>
        <v>2.575848E-2</v>
      </c>
      <c r="S129" s="202">
        <v>0</v>
      </c>
      <c r="T129" s="203">
        <f t="shared" si="3"/>
        <v>0</v>
      </c>
      <c r="AR129" s="24" t="s">
        <v>162</v>
      </c>
      <c r="AT129" s="24" t="s">
        <v>168</v>
      </c>
      <c r="AU129" s="24" t="s">
        <v>135</v>
      </c>
      <c r="AY129" s="24" t="s">
        <v>127</v>
      </c>
      <c r="BE129" s="204">
        <f t="shared" si="4"/>
        <v>0</v>
      </c>
      <c r="BF129" s="204">
        <f t="shared" si="5"/>
        <v>0</v>
      </c>
      <c r="BG129" s="204">
        <f t="shared" si="6"/>
        <v>0</v>
      </c>
      <c r="BH129" s="204">
        <f t="shared" si="7"/>
        <v>0</v>
      </c>
      <c r="BI129" s="204">
        <f t="shared" si="8"/>
        <v>0</v>
      </c>
      <c r="BJ129" s="24" t="s">
        <v>135</v>
      </c>
      <c r="BK129" s="204">
        <f t="shared" si="9"/>
        <v>0</v>
      </c>
      <c r="BL129" s="24" t="s">
        <v>134</v>
      </c>
      <c r="BM129" s="24" t="s">
        <v>320</v>
      </c>
    </row>
    <row r="130" spans="2:65" s="1" customFormat="1" ht="22.5" customHeight="1">
      <c r="B130" s="41"/>
      <c r="C130" s="205" t="s">
        <v>239</v>
      </c>
      <c r="D130" s="205" t="s">
        <v>168</v>
      </c>
      <c r="E130" s="206" t="s">
        <v>321</v>
      </c>
      <c r="F130" s="207" t="s">
        <v>322</v>
      </c>
      <c r="G130" s="208" t="s">
        <v>201</v>
      </c>
      <c r="H130" s="209">
        <v>827.00199999999995</v>
      </c>
      <c r="I130" s="210"/>
      <c r="J130" s="211">
        <f t="shared" si="0"/>
        <v>0</v>
      </c>
      <c r="K130" s="207" t="s">
        <v>133</v>
      </c>
      <c r="L130" s="212"/>
      <c r="M130" s="213" t="s">
        <v>22</v>
      </c>
      <c r="N130" s="214" t="s">
        <v>48</v>
      </c>
      <c r="O130" s="42"/>
      <c r="P130" s="202">
        <f t="shared" si="1"/>
        <v>0</v>
      </c>
      <c r="Q130" s="202">
        <v>3.0000000000000001E-5</v>
      </c>
      <c r="R130" s="202">
        <f t="shared" si="2"/>
        <v>2.4810059999999998E-2</v>
      </c>
      <c r="S130" s="202">
        <v>0</v>
      </c>
      <c r="T130" s="203">
        <f t="shared" si="3"/>
        <v>0</v>
      </c>
      <c r="AR130" s="24" t="s">
        <v>162</v>
      </c>
      <c r="AT130" s="24" t="s">
        <v>168</v>
      </c>
      <c r="AU130" s="24" t="s">
        <v>135</v>
      </c>
      <c r="AY130" s="24" t="s">
        <v>127</v>
      </c>
      <c r="BE130" s="204">
        <f t="shared" si="4"/>
        <v>0</v>
      </c>
      <c r="BF130" s="204">
        <f t="shared" si="5"/>
        <v>0</v>
      </c>
      <c r="BG130" s="204">
        <f t="shared" si="6"/>
        <v>0</v>
      </c>
      <c r="BH130" s="204">
        <f t="shared" si="7"/>
        <v>0</v>
      </c>
      <c r="BI130" s="204">
        <f t="shared" si="8"/>
        <v>0</v>
      </c>
      <c r="BJ130" s="24" t="s">
        <v>135</v>
      </c>
      <c r="BK130" s="204">
        <f t="shared" si="9"/>
        <v>0</v>
      </c>
      <c r="BL130" s="24" t="s">
        <v>134</v>
      </c>
      <c r="BM130" s="24" t="s">
        <v>323</v>
      </c>
    </row>
    <row r="131" spans="2:65" s="1" customFormat="1" ht="22.5" customHeight="1">
      <c r="B131" s="41"/>
      <c r="C131" s="205" t="s">
        <v>324</v>
      </c>
      <c r="D131" s="205" t="s">
        <v>168</v>
      </c>
      <c r="E131" s="206" t="s">
        <v>325</v>
      </c>
      <c r="F131" s="207" t="s">
        <v>326</v>
      </c>
      <c r="G131" s="208" t="s">
        <v>201</v>
      </c>
      <c r="H131" s="209">
        <v>20.100000000000001</v>
      </c>
      <c r="I131" s="210"/>
      <c r="J131" s="211">
        <f t="shared" si="0"/>
        <v>0</v>
      </c>
      <c r="K131" s="207" t="s">
        <v>133</v>
      </c>
      <c r="L131" s="212"/>
      <c r="M131" s="213" t="s">
        <v>22</v>
      </c>
      <c r="N131" s="214" t="s">
        <v>48</v>
      </c>
      <c r="O131" s="42"/>
      <c r="P131" s="202">
        <f t="shared" si="1"/>
        <v>0</v>
      </c>
      <c r="Q131" s="202">
        <v>5.0000000000000001E-4</v>
      </c>
      <c r="R131" s="202">
        <f t="shared" si="2"/>
        <v>1.0050000000000002E-2</v>
      </c>
      <c r="S131" s="202">
        <v>0</v>
      </c>
      <c r="T131" s="203">
        <f t="shared" si="3"/>
        <v>0</v>
      </c>
      <c r="AR131" s="24" t="s">
        <v>162</v>
      </c>
      <c r="AT131" s="24" t="s">
        <v>168</v>
      </c>
      <c r="AU131" s="24" t="s">
        <v>135</v>
      </c>
      <c r="AY131" s="24" t="s">
        <v>127</v>
      </c>
      <c r="BE131" s="204">
        <f t="shared" si="4"/>
        <v>0</v>
      </c>
      <c r="BF131" s="204">
        <f t="shared" si="5"/>
        <v>0</v>
      </c>
      <c r="BG131" s="204">
        <f t="shared" si="6"/>
        <v>0</v>
      </c>
      <c r="BH131" s="204">
        <f t="shared" si="7"/>
        <v>0</v>
      </c>
      <c r="BI131" s="204">
        <f t="shared" si="8"/>
        <v>0</v>
      </c>
      <c r="BJ131" s="24" t="s">
        <v>135</v>
      </c>
      <c r="BK131" s="204">
        <f t="shared" si="9"/>
        <v>0</v>
      </c>
      <c r="BL131" s="24" t="s">
        <v>134</v>
      </c>
      <c r="BM131" s="24" t="s">
        <v>327</v>
      </c>
    </row>
    <row r="132" spans="2:65" s="11" customFormat="1" ht="13.5">
      <c r="B132" s="215"/>
      <c r="C132" s="216"/>
      <c r="D132" s="217" t="s">
        <v>172</v>
      </c>
      <c r="E132" s="216"/>
      <c r="F132" s="218" t="s">
        <v>328</v>
      </c>
      <c r="G132" s="216"/>
      <c r="H132" s="219">
        <v>20.100000000000001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172</v>
      </c>
      <c r="AU132" s="225" t="s">
        <v>135</v>
      </c>
      <c r="AV132" s="11" t="s">
        <v>135</v>
      </c>
      <c r="AW132" s="11" t="s">
        <v>6</v>
      </c>
      <c r="AX132" s="11" t="s">
        <v>24</v>
      </c>
      <c r="AY132" s="225" t="s">
        <v>127</v>
      </c>
    </row>
    <row r="133" spans="2:65" s="1" customFormat="1" ht="22.5" customHeight="1">
      <c r="B133" s="41"/>
      <c r="C133" s="205" t="s">
        <v>329</v>
      </c>
      <c r="D133" s="205" t="s">
        <v>168</v>
      </c>
      <c r="E133" s="206" t="s">
        <v>330</v>
      </c>
      <c r="F133" s="207" t="s">
        <v>331</v>
      </c>
      <c r="G133" s="208" t="s">
        <v>201</v>
      </c>
      <c r="H133" s="209">
        <v>17.399999999999999</v>
      </c>
      <c r="I133" s="210"/>
      <c r="J133" s="211">
        <f>ROUND(I133*H133,2)</f>
        <v>0</v>
      </c>
      <c r="K133" s="207" t="s">
        <v>133</v>
      </c>
      <c r="L133" s="212"/>
      <c r="M133" s="213" t="s">
        <v>22</v>
      </c>
      <c r="N133" s="214" t="s">
        <v>48</v>
      </c>
      <c r="O133" s="42"/>
      <c r="P133" s="202">
        <f>O133*H133</f>
        <v>0</v>
      </c>
      <c r="Q133" s="202">
        <v>5.0000000000000001E-4</v>
      </c>
      <c r="R133" s="202">
        <f>Q133*H133</f>
        <v>8.6999999999999994E-3</v>
      </c>
      <c r="S133" s="202">
        <v>0</v>
      </c>
      <c r="T133" s="203">
        <f>S133*H133</f>
        <v>0</v>
      </c>
      <c r="AR133" s="24" t="s">
        <v>162</v>
      </c>
      <c r="AT133" s="24" t="s">
        <v>168</v>
      </c>
      <c r="AU133" s="24" t="s">
        <v>135</v>
      </c>
      <c r="AY133" s="24" t="s">
        <v>127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24" t="s">
        <v>135</v>
      </c>
      <c r="BK133" s="204">
        <f>ROUND(I133*H133,2)</f>
        <v>0</v>
      </c>
      <c r="BL133" s="24" t="s">
        <v>134</v>
      </c>
      <c r="BM133" s="24" t="s">
        <v>332</v>
      </c>
    </row>
    <row r="134" spans="2:65" s="11" customFormat="1" ht="13.5">
      <c r="B134" s="215"/>
      <c r="C134" s="216"/>
      <c r="D134" s="217" t="s">
        <v>172</v>
      </c>
      <c r="E134" s="216"/>
      <c r="F134" s="218" t="s">
        <v>333</v>
      </c>
      <c r="G134" s="216"/>
      <c r="H134" s="219">
        <v>17.399999999999999</v>
      </c>
      <c r="I134" s="220"/>
      <c r="J134" s="216"/>
      <c r="K134" s="216"/>
      <c r="L134" s="221"/>
      <c r="M134" s="222"/>
      <c r="N134" s="223"/>
      <c r="O134" s="223"/>
      <c r="P134" s="223"/>
      <c r="Q134" s="223"/>
      <c r="R134" s="223"/>
      <c r="S134" s="223"/>
      <c r="T134" s="224"/>
      <c r="AT134" s="225" t="s">
        <v>172</v>
      </c>
      <c r="AU134" s="225" t="s">
        <v>135</v>
      </c>
      <c r="AV134" s="11" t="s">
        <v>135</v>
      </c>
      <c r="AW134" s="11" t="s">
        <v>6</v>
      </c>
      <c r="AX134" s="11" t="s">
        <v>24</v>
      </c>
      <c r="AY134" s="225" t="s">
        <v>127</v>
      </c>
    </row>
    <row r="135" spans="2:65" s="1" customFormat="1" ht="22.5" customHeight="1">
      <c r="B135" s="41"/>
      <c r="C135" s="205" t="s">
        <v>334</v>
      </c>
      <c r="D135" s="205" t="s">
        <v>168</v>
      </c>
      <c r="E135" s="206" t="s">
        <v>335</v>
      </c>
      <c r="F135" s="207" t="s">
        <v>336</v>
      </c>
      <c r="G135" s="208" t="s">
        <v>201</v>
      </c>
      <c r="H135" s="209">
        <v>187.8</v>
      </c>
      <c r="I135" s="210"/>
      <c r="J135" s="211">
        <f>ROUND(I135*H135,2)</f>
        <v>0</v>
      </c>
      <c r="K135" s="207" t="s">
        <v>133</v>
      </c>
      <c r="L135" s="212"/>
      <c r="M135" s="213" t="s">
        <v>22</v>
      </c>
      <c r="N135" s="214" t="s">
        <v>48</v>
      </c>
      <c r="O135" s="42"/>
      <c r="P135" s="202">
        <f>O135*H135</f>
        <v>0</v>
      </c>
      <c r="Q135" s="202">
        <v>2.0000000000000001E-4</v>
      </c>
      <c r="R135" s="202">
        <f>Q135*H135</f>
        <v>3.7560000000000003E-2</v>
      </c>
      <c r="S135" s="202">
        <v>0</v>
      </c>
      <c r="T135" s="203">
        <f>S135*H135</f>
        <v>0</v>
      </c>
      <c r="AR135" s="24" t="s">
        <v>162</v>
      </c>
      <c r="AT135" s="24" t="s">
        <v>168</v>
      </c>
      <c r="AU135" s="24" t="s">
        <v>135</v>
      </c>
      <c r="AY135" s="24" t="s">
        <v>127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24" t="s">
        <v>135</v>
      </c>
      <c r="BK135" s="204">
        <f>ROUND(I135*H135,2)</f>
        <v>0</v>
      </c>
      <c r="BL135" s="24" t="s">
        <v>134</v>
      </c>
      <c r="BM135" s="24" t="s">
        <v>337</v>
      </c>
    </row>
    <row r="136" spans="2:65" s="11" customFormat="1" ht="13.5">
      <c r="B136" s="215"/>
      <c r="C136" s="216"/>
      <c r="D136" s="217" t="s">
        <v>172</v>
      </c>
      <c r="E136" s="216"/>
      <c r="F136" s="218" t="s">
        <v>338</v>
      </c>
      <c r="G136" s="216"/>
      <c r="H136" s="219">
        <v>187.8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172</v>
      </c>
      <c r="AU136" s="225" t="s">
        <v>135</v>
      </c>
      <c r="AV136" s="11" t="s">
        <v>135</v>
      </c>
      <c r="AW136" s="11" t="s">
        <v>6</v>
      </c>
      <c r="AX136" s="11" t="s">
        <v>24</v>
      </c>
      <c r="AY136" s="225" t="s">
        <v>127</v>
      </c>
    </row>
    <row r="137" spans="2:65" s="1" customFormat="1" ht="22.5" customHeight="1">
      <c r="B137" s="41"/>
      <c r="C137" s="193" t="s">
        <v>339</v>
      </c>
      <c r="D137" s="193" t="s">
        <v>129</v>
      </c>
      <c r="E137" s="194" t="s">
        <v>340</v>
      </c>
      <c r="F137" s="195" t="s">
        <v>341</v>
      </c>
      <c r="G137" s="196" t="s">
        <v>165</v>
      </c>
      <c r="H137" s="197">
        <v>1510.45</v>
      </c>
      <c r="I137" s="198"/>
      <c r="J137" s="199">
        <f>ROUND(I137*H137,2)</f>
        <v>0</v>
      </c>
      <c r="K137" s="195" t="s">
        <v>133</v>
      </c>
      <c r="L137" s="61"/>
      <c r="M137" s="200" t="s">
        <v>22</v>
      </c>
      <c r="N137" s="201" t="s">
        <v>48</v>
      </c>
      <c r="O137" s="42"/>
      <c r="P137" s="202">
        <f>O137*H137</f>
        <v>0</v>
      </c>
      <c r="Q137" s="202">
        <v>1.255E-2</v>
      </c>
      <c r="R137" s="202">
        <f>Q137*H137</f>
        <v>18.9561475</v>
      </c>
      <c r="S137" s="202">
        <v>0</v>
      </c>
      <c r="T137" s="203">
        <f>S137*H137</f>
        <v>0</v>
      </c>
      <c r="AR137" s="24" t="s">
        <v>134</v>
      </c>
      <c r="AT137" s="24" t="s">
        <v>129</v>
      </c>
      <c r="AU137" s="24" t="s">
        <v>135</v>
      </c>
      <c r="AY137" s="24" t="s">
        <v>127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24" t="s">
        <v>135</v>
      </c>
      <c r="BK137" s="204">
        <f>ROUND(I137*H137,2)</f>
        <v>0</v>
      </c>
      <c r="BL137" s="24" t="s">
        <v>134</v>
      </c>
      <c r="BM137" s="24" t="s">
        <v>342</v>
      </c>
    </row>
    <row r="138" spans="2:65" s="1" customFormat="1" ht="22.5" customHeight="1">
      <c r="B138" s="41"/>
      <c r="C138" s="193" t="s">
        <v>343</v>
      </c>
      <c r="D138" s="193" t="s">
        <v>129</v>
      </c>
      <c r="E138" s="194" t="s">
        <v>344</v>
      </c>
      <c r="F138" s="195" t="s">
        <v>345</v>
      </c>
      <c r="G138" s="196" t="s">
        <v>165</v>
      </c>
      <c r="H138" s="197">
        <v>1818.7</v>
      </c>
      <c r="I138" s="198"/>
      <c r="J138" s="199">
        <f>ROUND(I138*H138,2)</f>
        <v>0</v>
      </c>
      <c r="K138" s="195" t="s">
        <v>133</v>
      </c>
      <c r="L138" s="61"/>
      <c r="M138" s="200" t="s">
        <v>22</v>
      </c>
      <c r="N138" s="201" t="s">
        <v>48</v>
      </c>
      <c r="O138" s="42"/>
      <c r="P138" s="202">
        <f>O138*H138</f>
        <v>0</v>
      </c>
      <c r="Q138" s="202">
        <v>2.6800000000000001E-3</v>
      </c>
      <c r="R138" s="202">
        <f>Q138*H138</f>
        <v>4.8741159999999999</v>
      </c>
      <c r="S138" s="202">
        <v>0</v>
      </c>
      <c r="T138" s="203">
        <f>S138*H138</f>
        <v>0</v>
      </c>
      <c r="AR138" s="24" t="s">
        <v>134</v>
      </c>
      <c r="AT138" s="24" t="s">
        <v>129</v>
      </c>
      <c r="AU138" s="24" t="s">
        <v>135</v>
      </c>
      <c r="AY138" s="24" t="s">
        <v>127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24" t="s">
        <v>135</v>
      </c>
      <c r="BK138" s="204">
        <f>ROUND(I138*H138,2)</f>
        <v>0</v>
      </c>
      <c r="BL138" s="24" t="s">
        <v>134</v>
      </c>
      <c r="BM138" s="24" t="s">
        <v>346</v>
      </c>
    </row>
    <row r="139" spans="2:65" s="1" customFormat="1" ht="22.5" customHeight="1">
      <c r="B139" s="41"/>
      <c r="C139" s="193" t="s">
        <v>347</v>
      </c>
      <c r="D139" s="193" t="s">
        <v>129</v>
      </c>
      <c r="E139" s="194" t="s">
        <v>348</v>
      </c>
      <c r="F139" s="195" t="s">
        <v>349</v>
      </c>
      <c r="G139" s="196" t="s">
        <v>165</v>
      </c>
      <c r="H139" s="197">
        <v>308.286</v>
      </c>
      <c r="I139" s="198"/>
      <c r="J139" s="199">
        <f>ROUND(I139*H139,2)</f>
        <v>0</v>
      </c>
      <c r="K139" s="195" t="s">
        <v>133</v>
      </c>
      <c r="L139" s="61"/>
      <c r="M139" s="200" t="s">
        <v>22</v>
      </c>
      <c r="N139" s="201" t="s">
        <v>48</v>
      </c>
      <c r="O139" s="42"/>
      <c r="P139" s="202">
        <f>O139*H139</f>
        <v>0</v>
      </c>
      <c r="Q139" s="202">
        <v>1.2E-4</v>
      </c>
      <c r="R139" s="202">
        <f>Q139*H139</f>
        <v>3.6994320000000004E-2</v>
      </c>
      <c r="S139" s="202">
        <v>0</v>
      </c>
      <c r="T139" s="203">
        <f>S139*H139</f>
        <v>0</v>
      </c>
      <c r="AR139" s="24" t="s">
        <v>134</v>
      </c>
      <c r="AT139" s="24" t="s">
        <v>129</v>
      </c>
      <c r="AU139" s="24" t="s">
        <v>135</v>
      </c>
      <c r="AY139" s="24" t="s">
        <v>127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24" t="s">
        <v>135</v>
      </c>
      <c r="BK139" s="204">
        <f>ROUND(I139*H139,2)</f>
        <v>0</v>
      </c>
      <c r="BL139" s="24" t="s">
        <v>134</v>
      </c>
      <c r="BM139" s="24" t="s">
        <v>350</v>
      </c>
    </row>
    <row r="140" spans="2:65" s="1" customFormat="1" ht="22.5" customHeight="1">
      <c r="B140" s="41"/>
      <c r="C140" s="193" t="s">
        <v>351</v>
      </c>
      <c r="D140" s="193" t="s">
        <v>129</v>
      </c>
      <c r="E140" s="194" t="s">
        <v>352</v>
      </c>
      <c r="F140" s="195" t="s">
        <v>353</v>
      </c>
      <c r="G140" s="196" t="s">
        <v>201</v>
      </c>
      <c r="H140" s="197">
        <v>585.41999999999996</v>
      </c>
      <c r="I140" s="198"/>
      <c r="J140" s="199">
        <f>ROUND(I140*H140,2)</f>
        <v>0</v>
      </c>
      <c r="K140" s="195" t="s">
        <v>133</v>
      </c>
      <c r="L140" s="61"/>
      <c r="M140" s="200" t="s">
        <v>22</v>
      </c>
      <c r="N140" s="201" t="s">
        <v>48</v>
      </c>
      <c r="O140" s="42"/>
      <c r="P140" s="202">
        <f>O140*H140</f>
        <v>0</v>
      </c>
      <c r="Q140" s="202">
        <v>2.1000000000000001E-4</v>
      </c>
      <c r="R140" s="202">
        <f>Q140*H140</f>
        <v>0.1229382</v>
      </c>
      <c r="S140" s="202">
        <v>0</v>
      </c>
      <c r="T140" s="203">
        <f>S140*H140</f>
        <v>0</v>
      </c>
      <c r="AR140" s="24" t="s">
        <v>134</v>
      </c>
      <c r="AT140" s="24" t="s">
        <v>129</v>
      </c>
      <c r="AU140" s="24" t="s">
        <v>135</v>
      </c>
      <c r="AY140" s="24" t="s">
        <v>127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24" t="s">
        <v>135</v>
      </c>
      <c r="BK140" s="204">
        <f>ROUND(I140*H140,2)</f>
        <v>0</v>
      </c>
      <c r="BL140" s="24" t="s">
        <v>134</v>
      </c>
      <c r="BM140" s="24" t="s">
        <v>354</v>
      </c>
    </row>
    <row r="141" spans="2:65" s="1" customFormat="1" ht="22.5" customHeight="1">
      <c r="B141" s="41"/>
      <c r="C141" s="193" t="s">
        <v>355</v>
      </c>
      <c r="D141" s="193" t="s">
        <v>129</v>
      </c>
      <c r="E141" s="194" t="s">
        <v>220</v>
      </c>
      <c r="F141" s="195" t="s">
        <v>221</v>
      </c>
      <c r="G141" s="196" t="s">
        <v>165</v>
      </c>
      <c r="H141" s="197">
        <v>1456.45</v>
      </c>
      <c r="I141" s="198"/>
      <c r="J141" s="199">
        <f>ROUND(I141*H141,2)</f>
        <v>0</v>
      </c>
      <c r="K141" s="195" t="s">
        <v>133</v>
      </c>
      <c r="L141" s="61"/>
      <c r="M141" s="200" t="s">
        <v>22</v>
      </c>
      <c r="N141" s="201" t="s">
        <v>48</v>
      </c>
      <c r="O141" s="42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AR141" s="24" t="s">
        <v>134</v>
      </c>
      <c r="AT141" s="24" t="s">
        <v>129</v>
      </c>
      <c r="AU141" s="24" t="s">
        <v>135</v>
      </c>
      <c r="AY141" s="24" t="s">
        <v>127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24" t="s">
        <v>135</v>
      </c>
      <c r="BK141" s="204">
        <f>ROUND(I141*H141,2)</f>
        <v>0</v>
      </c>
      <c r="BL141" s="24" t="s">
        <v>134</v>
      </c>
      <c r="BM141" s="24" t="s">
        <v>356</v>
      </c>
    </row>
    <row r="142" spans="2:65" s="11" customFormat="1" ht="13.5">
      <c r="B142" s="215"/>
      <c r="C142" s="216"/>
      <c r="D142" s="226" t="s">
        <v>172</v>
      </c>
      <c r="E142" s="227" t="s">
        <v>22</v>
      </c>
      <c r="F142" s="228" t="s">
        <v>357</v>
      </c>
      <c r="G142" s="216"/>
      <c r="H142" s="229">
        <v>1456.45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172</v>
      </c>
      <c r="AU142" s="225" t="s">
        <v>135</v>
      </c>
      <c r="AV142" s="11" t="s">
        <v>135</v>
      </c>
      <c r="AW142" s="11" t="s">
        <v>40</v>
      </c>
      <c r="AX142" s="11" t="s">
        <v>24</v>
      </c>
      <c r="AY142" s="225" t="s">
        <v>127</v>
      </c>
    </row>
    <row r="143" spans="2:65" s="10" customFormat="1" ht="29.85" customHeight="1">
      <c r="B143" s="176"/>
      <c r="C143" s="177"/>
      <c r="D143" s="190" t="s">
        <v>75</v>
      </c>
      <c r="E143" s="191" t="s">
        <v>167</v>
      </c>
      <c r="F143" s="191" t="s">
        <v>358</v>
      </c>
      <c r="G143" s="177"/>
      <c r="H143" s="177"/>
      <c r="I143" s="180"/>
      <c r="J143" s="192">
        <f>BK143</f>
        <v>0</v>
      </c>
      <c r="K143" s="177"/>
      <c r="L143" s="182"/>
      <c r="M143" s="183"/>
      <c r="N143" s="184"/>
      <c r="O143" s="184"/>
      <c r="P143" s="185">
        <f>SUM(P144:P150)</f>
        <v>0</v>
      </c>
      <c r="Q143" s="184"/>
      <c r="R143" s="185">
        <f>SUM(R144:R150)</f>
        <v>2.3000000000000004E-3</v>
      </c>
      <c r="S143" s="184"/>
      <c r="T143" s="186">
        <f>SUM(T144:T150)</f>
        <v>0</v>
      </c>
      <c r="AR143" s="187" t="s">
        <v>24</v>
      </c>
      <c r="AT143" s="188" t="s">
        <v>75</v>
      </c>
      <c r="AU143" s="188" t="s">
        <v>24</v>
      </c>
      <c r="AY143" s="187" t="s">
        <v>127</v>
      </c>
      <c r="BK143" s="189">
        <f>SUM(BK144:BK150)</f>
        <v>0</v>
      </c>
    </row>
    <row r="144" spans="2:65" s="1" customFormat="1" ht="22.5" customHeight="1">
      <c r="B144" s="41"/>
      <c r="C144" s="193" t="s">
        <v>359</v>
      </c>
      <c r="D144" s="193" t="s">
        <v>129</v>
      </c>
      <c r="E144" s="194" t="s">
        <v>360</v>
      </c>
      <c r="F144" s="195" t="s">
        <v>361</v>
      </c>
      <c r="G144" s="196" t="s">
        <v>228</v>
      </c>
      <c r="H144" s="197">
        <v>230</v>
      </c>
      <c r="I144" s="198"/>
      <c r="J144" s="199">
        <f>ROUND(I144*H144,2)</f>
        <v>0</v>
      </c>
      <c r="K144" s="195" t="s">
        <v>133</v>
      </c>
      <c r="L144" s="61"/>
      <c r="M144" s="200" t="s">
        <v>22</v>
      </c>
      <c r="N144" s="201" t="s">
        <v>48</v>
      </c>
      <c r="O144" s="42"/>
      <c r="P144" s="202">
        <f>O144*H144</f>
        <v>0</v>
      </c>
      <c r="Q144" s="202">
        <v>1.0000000000000001E-5</v>
      </c>
      <c r="R144" s="202">
        <f>Q144*H144</f>
        <v>2.3000000000000004E-3</v>
      </c>
      <c r="S144" s="202">
        <v>0</v>
      </c>
      <c r="T144" s="203">
        <f>S144*H144</f>
        <v>0</v>
      </c>
      <c r="AR144" s="24" t="s">
        <v>134</v>
      </c>
      <c r="AT144" s="24" t="s">
        <v>129</v>
      </c>
      <c r="AU144" s="24" t="s">
        <v>135</v>
      </c>
      <c r="AY144" s="24" t="s">
        <v>127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24" t="s">
        <v>135</v>
      </c>
      <c r="BK144" s="204">
        <f>ROUND(I144*H144,2)</f>
        <v>0</v>
      </c>
      <c r="BL144" s="24" t="s">
        <v>134</v>
      </c>
      <c r="BM144" s="24" t="s">
        <v>362</v>
      </c>
    </row>
    <row r="145" spans="2:65" s="13" customFormat="1" ht="13.5">
      <c r="B145" s="246"/>
      <c r="C145" s="247"/>
      <c r="D145" s="226" t="s">
        <v>172</v>
      </c>
      <c r="E145" s="248" t="s">
        <v>22</v>
      </c>
      <c r="F145" s="249" t="s">
        <v>363</v>
      </c>
      <c r="G145" s="247"/>
      <c r="H145" s="250" t="s">
        <v>22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AT145" s="256" t="s">
        <v>172</v>
      </c>
      <c r="AU145" s="256" t="s">
        <v>135</v>
      </c>
      <c r="AV145" s="13" t="s">
        <v>24</v>
      </c>
      <c r="AW145" s="13" t="s">
        <v>40</v>
      </c>
      <c r="AX145" s="13" t="s">
        <v>76</v>
      </c>
      <c r="AY145" s="256" t="s">
        <v>127</v>
      </c>
    </row>
    <row r="146" spans="2:65" s="11" customFormat="1" ht="13.5">
      <c r="B146" s="215"/>
      <c r="C146" s="216"/>
      <c r="D146" s="226" t="s">
        <v>172</v>
      </c>
      <c r="E146" s="227" t="s">
        <v>22</v>
      </c>
      <c r="F146" s="228" t="s">
        <v>364</v>
      </c>
      <c r="G146" s="216"/>
      <c r="H146" s="229">
        <v>109.2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172</v>
      </c>
      <c r="AU146" s="225" t="s">
        <v>135</v>
      </c>
      <c r="AV146" s="11" t="s">
        <v>135</v>
      </c>
      <c r="AW146" s="11" t="s">
        <v>40</v>
      </c>
      <c r="AX146" s="11" t="s">
        <v>76</v>
      </c>
      <c r="AY146" s="225" t="s">
        <v>127</v>
      </c>
    </row>
    <row r="147" spans="2:65" s="11" customFormat="1" ht="13.5">
      <c r="B147" s="215"/>
      <c r="C147" s="216"/>
      <c r="D147" s="226" t="s">
        <v>172</v>
      </c>
      <c r="E147" s="227" t="s">
        <v>22</v>
      </c>
      <c r="F147" s="228" t="s">
        <v>365</v>
      </c>
      <c r="G147" s="216"/>
      <c r="H147" s="229">
        <v>80.400000000000006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172</v>
      </c>
      <c r="AU147" s="225" t="s">
        <v>135</v>
      </c>
      <c r="AV147" s="11" t="s">
        <v>135</v>
      </c>
      <c r="AW147" s="11" t="s">
        <v>40</v>
      </c>
      <c r="AX147" s="11" t="s">
        <v>76</v>
      </c>
      <c r="AY147" s="225" t="s">
        <v>127</v>
      </c>
    </row>
    <row r="148" spans="2:65" s="11" customFormat="1" ht="13.5">
      <c r="B148" s="215"/>
      <c r="C148" s="216"/>
      <c r="D148" s="226" t="s">
        <v>172</v>
      </c>
      <c r="E148" s="227" t="s">
        <v>22</v>
      </c>
      <c r="F148" s="228" t="s">
        <v>366</v>
      </c>
      <c r="G148" s="216"/>
      <c r="H148" s="229">
        <v>40.799999999999997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172</v>
      </c>
      <c r="AU148" s="225" t="s">
        <v>135</v>
      </c>
      <c r="AV148" s="11" t="s">
        <v>135</v>
      </c>
      <c r="AW148" s="11" t="s">
        <v>40</v>
      </c>
      <c r="AX148" s="11" t="s">
        <v>76</v>
      </c>
      <c r="AY148" s="225" t="s">
        <v>127</v>
      </c>
    </row>
    <row r="149" spans="2:65" s="12" customFormat="1" ht="13.5">
      <c r="B149" s="230"/>
      <c r="C149" s="231"/>
      <c r="D149" s="226" t="s">
        <v>172</v>
      </c>
      <c r="E149" s="257" t="s">
        <v>22</v>
      </c>
      <c r="F149" s="258" t="s">
        <v>183</v>
      </c>
      <c r="G149" s="231"/>
      <c r="H149" s="259">
        <v>230.4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172</v>
      </c>
      <c r="AU149" s="240" t="s">
        <v>135</v>
      </c>
      <c r="AV149" s="12" t="s">
        <v>134</v>
      </c>
      <c r="AW149" s="12" t="s">
        <v>40</v>
      </c>
      <c r="AX149" s="12" t="s">
        <v>76</v>
      </c>
      <c r="AY149" s="240" t="s">
        <v>127</v>
      </c>
    </row>
    <row r="150" spans="2:65" s="11" customFormat="1" ht="13.5">
      <c r="B150" s="215"/>
      <c r="C150" s="216"/>
      <c r="D150" s="226" t="s">
        <v>172</v>
      </c>
      <c r="E150" s="227" t="s">
        <v>22</v>
      </c>
      <c r="F150" s="228" t="s">
        <v>367</v>
      </c>
      <c r="G150" s="216"/>
      <c r="H150" s="229">
        <v>230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172</v>
      </c>
      <c r="AU150" s="225" t="s">
        <v>135</v>
      </c>
      <c r="AV150" s="11" t="s">
        <v>135</v>
      </c>
      <c r="AW150" s="11" t="s">
        <v>40</v>
      </c>
      <c r="AX150" s="11" t="s">
        <v>24</v>
      </c>
      <c r="AY150" s="225" t="s">
        <v>127</v>
      </c>
    </row>
    <row r="151" spans="2:65" s="10" customFormat="1" ht="29.85" customHeight="1">
      <c r="B151" s="176"/>
      <c r="C151" s="177"/>
      <c r="D151" s="190" t="s">
        <v>75</v>
      </c>
      <c r="E151" s="191" t="s">
        <v>368</v>
      </c>
      <c r="F151" s="191" t="s">
        <v>369</v>
      </c>
      <c r="G151" s="177"/>
      <c r="H151" s="177"/>
      <c r="I151" s="180"/>
      <c r="J151" s="192">
        <f>BK151</f>
        <v>0</v>
      </c>
      <c r="K151" s="177"/>
      <c r="L151" s="182"/>
      <c r="M151" s="183"/>
      <c r="N151" s="184"/>
      <c r="O151" s="184"/>
      <c r="P151" s="185">
        <f>P152</f>
        <v>0</v>
      </c>
      <c r="Q151" s="184"/>
      <c r="R151" s="185">
        <f>R152</f>
        <v>5.6340000000000001E-3</v>
      </c>
      <c r="S151" s="184"/>
      <c r="T151" s="186">
        <f>T152</f>
        <v>0</v>
      </c>
      <c r="AR151" s="187" t="s">
        <v>24</v>
      </c>
      <c r="AT151" s="188" t="s">
        <v>75</v>
      </c>
      <c r="AU151" s="188" t="s">
        <v>24</v>
      </c>
      <c r="AY151" s="187" t="s">
        <v>127</v>
      </c>
      <c r="BK151" s="189">
        <f>BK152</f>
        <v>0</v>
      </c>
    </row>
    <row r="152" spans="2:65" s="1" customFormat="1" ht="22.5" customHeight="1">
      <c r="B152" s="41"/>
      <c r="C152" s="193" t="s">
        <v>370</v>
      </c>
      <c r="D152" s="193" t="s">
        <v>129</v>
      </c>
      <c r="E152" s="194" t="s">
        <v>371</v>
      </c>
      <c r="F152" s="195" t="s">
        <v>372</v>
      </c>
      <c r="G152" s="196" t="s">
        <v>201</v>
      </c>
      <c r="H152" s="197">
        <v>187.8</v>
      </c>
      <c r="I152" s="198"/>
      <c r="J152" s="199">
        <f>ROUND(I152*H152,2)</f>
        <v>0</v>
      </c>
      <c r="K152" s="195" t="s">
        <v>133</v>
      </c>
      <c r="L152" s="61"/>
      <c r="M152" s="200" t="s">
        <v>22</v>
      </c>
      <c r="N152" s="201" t="s">
        <v>48</v>
      </c>
      <c r="O152" s="42"/>
      <c r="P152" s="202">
        <f>O152*H152</f>
        <v>0</v>
      </c>
      <c r="Q152" s="202">
        <v>3.0000000000000001E-5</v>
      </c>
      <c r="R152" s="202">
        <f>Q152*H152</f>
        <v>5.6340000000000001E-3</v>
      </c>
      <c r="S152" s="202">
        <v>0</v>
      </c>
      <c r="T152" s="203">
        <f>S152*H152</f>
        <v>0</v>
      </c>
      <c r="AR152" s="24" t="s">
        <v>134</v>
      </c>
      <c r="AT152" s="24" t="s">
        <v>129</v>
      </c>
      <c r="AU152" s="24" t="s">
        <v>135</v>
      </c>
      <c r="AY152" s="24" t="s">
        <v>127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24" t="s">
        <v>135</v>
      </c>
      <c r="BK152" s="204">
        <f>ROUND(I152*H152,2)</f>
        <v>0</v>
      </c>
      <c r="BL152" s="24" t="s">
        <v>134</v>
      </c>
      <c r="BM152" s="24" t="s">
        <v>373</v>
      </c>
    </row>
    <row r="153" spans="2:65" s="10" customFormat="1" ht="29.85" customHeight="1">
      <c r="B153" s="176"/>
      <c r="C153" s="177"/>
      <c r="D153" s="190" t="s">
        <v>75</v>
      </c>
      <c r="E153" s="191" t="s">
        <v>374</v>
      </c>
      <c r="F153" s="191" t="s">
        <v>375</v>
      </c>
      <c r="G153" s="177"/>
      <c r="H153" s="177"/>
      <c r="I153" s="180"/>
      <c r="J153" s="192">
        <f>BK153</f>
        <v>0</v>
      </c>
      <c r="K153" s="177"/>
      <c r="L153" s="182"/>
      <c r="M153" s="183"/>
      <c r="N153" s="184"/>
      <c r="O153" s="184"/>
      <c r="P153" s="185">
        <f>SUM(P154:P160)</f>
        <v>0</v>
      </c>
      <c r="Q153" s="184"/>
      <c r="R153" s="185">
        <f>SUM(R154:R160)</f>
        <v>4.5239999999999994E-3</v>
      </c>
      <c r="S153" s="184"/>
      <c r="T153" s="186">
        <f>SUM(T154:T160)</f>
        <v>0</v>
      </c>
      <c r="AR153" s="187" t="s">
        <v>24</v>
      </c>
      <c r="AT153" s="188" t="s">
        <v>75</v>
      </c>
      <c r="AU153" s="188" t="s">
        <v>24</v>
      </c>
      <c r="AY153" s="187" t="s">
        <v>127</v>
      </c>
      <c r="BK153" s="189">
        <f>SUM(BK154:BK160)</f>
        <v>0</v>
      </c>
    </row>
    <row r="154" spans="2:65" s="1" customFormat="1" ht="22.5" customHeight="1">
      <c r="B154" s="41"/>
      <c r="C154" s="193" t="s">
        <v>376</v>
      </c>
      <c r="D154" s="193" t="s">
        <v>129</v>
      </c>
      <c r="E154" s="194" t="s">
        <v>377</v>
      </c>
      <c r="F154" s="195" t="s">
        <v>378</v>
      </c>
      <c r="G154" s="196" t="s">
        <v>165</v>
      </c>
      <c r="H154" s="197">
        <v>1853</v>
      </c>
      <c r="I154" s="198"/>
      <c r="J154" s="199">
        <f t="shared" ref="J154:J160" si="10">ROUND(I154*H154,2)</f>
        <v>0</v>
      </c>
      <c r="K154" s="195" t="s">
        <v>133</v>
      </c>
      <c r="L154" s="61"/>
      <c r="M154" s="200" t="s">
        <v>22</v>
      </c>
      <c r="N154" s="201" t="s">
        <v>48</v>
      </c>
      <c r="O154" s="42"/>
      <c r="P154" s="202">
        <f t="shared" ref="P154:P160" si="11">O154*H154</f>
        <v>0</v>
      </c>
      <c r="Q154" s="202">
        <v>0</v>
      </c>
      <c r="R154" s="202">
        <f t="shared" ref="R154:R160" si="12">Q154*H154</f>
        <v>0</v>
      </c>
      <c r="S154" s="202">
        <v>0</v>
      </c>
      <c r="T154" s="203">
        <f t="shared" ref="T154:T160" si="13">S154*H154</f>
        <v>0</v>
      </c>
      <c r="AR154" s="24" t="s">
        <v>134</v>
      </c>
      <c r="AT154" s="24" t="s">
        <v>129</v>
      </c>
      <c r="AU154" s="24" t="s">
        <v>135</v>
      </c>
      <c r="AY154" s="24" t="s">
        <v>127</v>
      </c>
      <c r="BE154" s="204">
        <f t="shared" ref="BE154:BE160" si="14">IF(N154="základní",J154,0)</f>
        <v>0</v>
      </c>
      <c r="BF154" s="204">
        <f t="shared" ref="BF154:BF160" si="15">IF(N154="snížená",J154,0)</f>
        <v>0</v>
      </c>
      <c r="BG154" s="204">
        <f t="shared" ref="BG154:BG160" si="16">IF(N154="zákl. přenesená",J154,0)</f>
        <v>0</v>
      </c>
      <c r="BH154" s="204">
        <f t="shared" ref="BH154:BH160" si="17">IF(N154="sníž. přenesená",J154,0)</f>
        <v>0</v>
      </c>
      <c r="BI154" s="204">
        <f t="shared" ref="BI154:BI160" si="18">IF(N154="nulová",J154,0)</f>
        <v>0</v>
      </c>
      <c r="BJ154" s="24" t="s">
        <v>135</v>
      </c>
      <c r="BK154" s="204">
        <f t="shared" ref="BK154:BK160" si="19">ROUND(I154*H154,2)</f>
        <v>0</v>
      </c>
      <c r="BL154" s="24" t="s">
        <v>134</v>
      </c>
      <c r="BM154" s="24" t="s">
        <v>379</v>
      </c>
    </row>
    <row r="155" spans="2:65" s="1" customFormat="1" ht="22.5" customHeight="1">
      <c r="B155" s="41"/>
      <c r="C155" s="193" t="s">
        <v>380</v>
      </c>
      <c r="D155" s="193" t="s">
        <v>129</v>
      </c>
      <c r="E155" s="194" t="s">
        <v>381</v>
      </c>
      <c r="F155" s="195" t="s">
        <v>382</v>
      </c>
      <c r="G155" s="196" t="s">
        <v>165</v>
      </c>
      <c r="H155" s="197">
        <v>3706</v>
      </c>
      <c r="I155" s="198"/>
      <c r="J155" s="199">
        <f t="shared" si="10"/>
        <v>0</v>
      </c>
      <c r="K155" s="195" t="s">
        <v>133</v>
      </c>
      <c r="L155" s="61"/>
      <c r="M155" s="200" t="s">
        <v>22</v>
      </c>
      <c r="N155" s="201" t="s">
        <v>48</v>
      </c>
      <c r="O155" s="42"/>
      <c r="P155" s="202">
        <f t="shared" si="11"/>
        <v>0</v>
      </c>
      <c r="Q155" s="202">
        <v>0</v>
      </c>
      <c r="R155" s="202">
        <f t="shared" si="12"/>
        <v>0</v>
      </c>
      <c r="S155" s="202">
        <v>0</v>
      </c>
      <c r="T155" s="203">
        <f t="shared" si="13"/>
        <v>0</v>
      </c>
      <c r="AR155" s="24" t="s">
        <v>134</v>
      </c>
      <c r="AT155" s="24" t="s">
        <v>129</v>
      </c>
      <c r="AU155" s="24" t="s">
        <v>135</v>
      </c>
      <c r="AY155" s="24" t="s">
        <v>127</v>
      </c>
      <c r="BE155" s="204">
        <f t="shared" si="14"/>
        <v>0</v>
      </c>
      <c r="BF155" s="204">
        <f t="shared" si="15"/>
        <v>0</v>
      </c>
      <c r="BG155" s="204">
        <f t="shared" si="16"/>
        <v>0</v>
      </c>
      <c r="BH155" s="204">
        <f t="shared" si="17"/>
        <v>0</v>
      </c>
      <c r="BI155" s="204">
        <f t="shared" si="18"/>
        <v>0</v>
      </c>
      <c r="BJ155" s="24" t="s">
        <v>135</v>
      </c>
      <c r="BK155" s="204">
        <f t="shared" si="19"/>
        <v>0</v>
      </c>
      <c r="BL155" s="24" t="s">
        <v>134</v>
      </c>
      <c r="BM155" s="24" t="s">
        <v>383</v>
      </c>
    </row>
    <row r="156" spans="2:65" s="1" customFormat="1" ht="22.5" customHeight="1">
      <c r="B156" s="41"/>
      <c r="C156" s="193" t="s">
        <v>384</v>
      </c>
      <c r="D156" s="193" t="s">
        <v>129</v>
      </c>
      <c r="E156" s="194" t="s">
        <v>385</v>
      </c>
      <c r="F156" s="195" t="s">
        <v>386</v>
      </c>
      <c r="G156" s="196" t="s">
        <v>165</v>
      </c>
      <c r="H156" s="197">
        <v>1853</v>
      </c>
      <c r="I156" s="198"/>
      <c r="J156" s="199">
        <f t="shared" si="10"/>
        <v>0</v>
      </c>
      <c r="K156" s="195" t="s">
        <v>133</v>
      </c>
      <c r="L156" s="61"/>
      <c r="M156" s="200" t="s">
        <v>22</v>
      </c>
      <c r="N156" s="201" t="s">
        <v>48</v>
      </c>
      <c r="O156" s="42"/>
      <c r="P156" s="202">
        <f t="shared" si="11"/>
        <v>0</v>
      </c>
      <c r="Q156" s="202">
        <v>0</v>
      </c>
      <c r="R156" s="202">
        <f t="shared" si="12"/>
        <v>0</v>
      </c>
      <c r="S156" s="202">
        <v>0</v>
      </c>
      <c r="T156" s="203">
        <f t="shared" si="13"/>
        <v>0</v>
      </c>
      <c r="AR156" s="24" t="s">
        <v>134</v>
      </c>
      <c r="AT156" s="24" t="s">
        <v>129</v>
      </c>
      <c r="AU156" s="24" t="s">
        <v>135</v>
      </c>
      <c r="AY156" s="24" t="s">
        <v>127</v>
      </c>
      <c r="BE156" s="204">
        <f t="shared" si="14"/>
        <v>0</v>
      </c>
      <c r="BF156" s="204">
        <f t="shared" si="15"/>
        <v>0</v>
      </c>
      <c r="BG156" s="204">
        <f t="shared" si="16"/>
        <v>0</v>
      </c>
      <c r="BH156" s="204">
        <f t="shared" si="17"/>
        <v>0</v>
      </c>
      <c r="BI156" s="204">
        <f t="shared" si="18"/>
        <v>0</v>
      </c>
      <c r="BJ156" s="24" t="s">
        <v>135</v>
      </c>
      <c r="BK156" s="204">
        <f t="shared" si="19"/>
        <v>0</v>
      </c>
      <c r="BL156" s="24" t="s">
        <v>134</v>
      </c>
      <c r="BM156" s="24" t="s">
        <v>387</v>
      </c>
    </row>
    <row r="157" spans="2:65" s="1" customFormat="1" ht="22.5" customHeight="1">
      <c r="B157" s="41"/>
      <c r="C157" s="193" t="s">
        <v>388</v>
      </c>
      <c r="D157" s="193" t="s">
        <v>129</v>
      </c>
      <c r="E157" s="194" t="s">
        <v>389</v>
      </c>
      <c r="F157" s="195" t="s">
        <v>390</v>
      </c>
      <c r="G157" s="196" t="s">
        <v>165</v>
      </c>
      <c r="H157" s="197">
        <v>1853</v>
      </c>
      <c r="I157" s="198"/>
      <c r="J157" s="199">
        <f t="shared" si="10"/>
        <v>0</v>
      </c>
      <c r="K157" s="195" t="s">
        <v>133</v>
      </c>
      <c r="L157" s="61"/>
      <c r="M157" s="200" t="s">
        <v>22</v>
      </c>
      <c r="N157" s="201" t="s">
        <v>48</v>
      </c>
      <c r="O157" s="42"/>
      <c r="P157" s="202">
        <f t="shared" si="11"/>
        <v>0</v>
      </c>
      <c r="Q157" s="202">
        <v>0</v>
      </c>
      <c r="R157" s="202">
        <f t="shared" si="12"/>
        <v>0</v>
      </c>
      <c r="S157" s="202">
        <v>0</v>
      </c>
      <c r="T157" s="203">
        <f t="shared" si="13"/>
        <v>0</v>
      </c>
      <c r="AR157" s="24" t="s">
        <v>134</v>
      </c>
      <c r="AT157" s="24" t="s">
        <v>129</v>
      </c>
      <c r="AU157" s="24" t="s">
        <v>135</v>
      </c>
      <c r="AY157" s="24" t="s">
        <v>127</v>
      </c>
      <c r="BE157" s="204">
        <f t="shared" si="14"/>
        <v>0</v>
      </c>
      <c r="BF157" s="204">
        <f t="shared" si="15"/>
        <v>0</v>
      </c>
      <c r="BG157" s="204">
        <f t="shared" si="16"/>
        <v>0</v>
      </c>
      <c r="BH157" s="204">
        <f t="shared" si="17"/>
        <v>0</v>
      </c>
      <c r="BI157" s="204">
        <f t="shared" si="18"/>
        <v>0</v>
      </c>
      <c r="BJ157" s="24" t="s">
        <v>135</v>
      </c>
      <c r="BK157" s="204">
        <f t="shared" si="19"/>
        <v>0</v>
      </c>
      <c r="BL157" s="24" t="s">
        <v>134</v>
      </c>
      <c r="BM157" s="24" t="s">
        <v>391</v>
      </c>
    </row>
    <row r="158" spans="2:65" s="1" customFormat="1" ht="22.5" customHeight="1">
      <c r="B158" s="41"/>
      <c r="C158" s="193" t="s">
        <v>392</v>
      </c>
      <c r="D158" s="193" t="s">
        <v>129</v>
      </c>
      <c r="E158" s="194" t="s">
        <v>393</v>
      </c>
      <c r="F158" s="195" t="s">
        <v>394</v>
      </c>
      <c r="G158" s="196" t="s">
        <v>165</v>
      </c>
      <c r="H158" s="197">
        <v>3706</v>
      </c>
      <c r="I158" s="198"/>
      <c r="J158" s="199">
        <f t="shared" si="10"/>
        <v>0</v>
      </c>
      <c r="K158" s="195" t="s">
        <v>133</v>
      </c>
      <c r="L158" s="61"/>
      <c r="M158" s="200" t="s">
        <v>22</v>
      </c>
      <c r="N158" s="201" t="s">
        <v>48</v>
      </c>
      <c r="O158" s="42"/>
      <c r="P158" s="202">
        <f t="shared" si="11"/>
        <v>0</v>
      </c>
      <c r="Q158" s="202">
        <v>0</v>
      </c>
      <c r="R158" s="202">
        <f t="shared" si="12"/>
        <v>0</v>
      </c>
      <c r="S158" s="202">
        <v>0</v>
      </c>
      <c r="T158" s="203">
        <f t="shared" si="13"/>
        <v>0</v>
      </c>
      <c r="AR158" s="24" t="s">
        <v>134</v>
      </c>
      <c r="AT158" s="24" t="s">
        <v>129</v>
      </c>
      <c r="AU158" s="24" t="s">
        <v>135</v>
      </c>
      <c r="AY158" s="24" t="s">
        <v>127</v>
      </c>
      <c r="BE158" s="204">
        <f t="shared" si="14"/>
        <v>0</v>
      </c>
      <c r="BF158" s="204">
        <f t="shared" si="15"/>
        <v>0</v>
      </c>
      <c r="BG158" s="204">
        <f t="shared" si="16"/>
        <v>0</v>
      </c>
      <c r="BH158" s="204">
        <f t="shared" si="17"/>
        <v>0</v>
      </c>
      <c r="BI158" s="204">
        <f t="shared" si="18"/>
        <v>0</v>
      </c>
      <c r="BJ158" s="24" t="s">
        <v>135</v>
      </c>
      <c r="BK158" s="204">
        <f t="shared" si="19"/>
        <v>0</v>
      </c>
      <c r="BL158" s="24" t="s">
        <v>134</v>
      </c>
      <c r="BM158" s="24" t="s">
        <v>395</v>
      </c>
    </row>
    <row r="159" spans="2:65" s="1" customFormat="1" ht="22.5" customHeight="1">
      <c r="B159" s="41"/>
      <c r="C159" s="193" t="s">
        <v>396</v>
      </c>
      <c r="D159" s="193" t="s">
        <v>129</v>
      </c>
      <c r="E159" s="194" t="s">
        <v>397</v>
      </c>
      <c r="F159" s="195" t="s">
        <v>398</v>
      </c>
      <c r="G159" s="196" t="s">
        <v>165</v>
      </c>
      <c r="H159" s="197">
        <v>1853</v>
      </c>
      <c r="I159" s="198"/>
      <c r="J159" s="199">
        <f t="shared" si="10"/>
        <v>0</v>
      </c>
      <c r="K159" s="195" t="s">
        <v>133</v>
      </c>
      <c r="L159" s="61"/>
      <c r="M159" s="200" t="s">
        <v>22</v>
      </c>
      <c r="N159" s="201" t="s">
        <v>48</v>
      </c>
      <c r="O159" s="42"/>
      <c r="P159" s="202">
        <f t="shared" si="11"/>
        <v>0</v>
      </c>
      <c r="Q159" s="202">
        <v>0</v>
      </c>
      <c r="R159" s="202">
        <f t="shared" si="12"/>
        <v>0</v>
      </c>
      <c r="S159" s="202">
        <v>0</v>
      </c>
      <c r="T159" s="203">
        <f t="shared" si="13"/>
        <v>0</v>
      </c>
      <c r="AR159" s="24" t="s">
        <v>134</v>
      </c>
      <c r="AT159" s="24" t="s">
        <v>129</v>
      </c>
      <c r="AU159" s="24" t="s">
        <v>135</v>
      </c>
      <c r="AY159" s="24" t="s">
        <v>127</v>
      </c>
      <c r="BE159" s="204">
        <f t="shared" si="14"/>
        <v>0</v>
      </c>
      <c r="BF159" s="204">
        <f t="shared" si="15"/>
        <v>0</v>
      </c>
      <c r="BG159" s="204">
        <f t="shared" si="16"/>
        <v>0</v>
      </c>
      <c r="BH159" s="204">
        <f t="shared" si="17"/>
        <v>0</v>
      </c>
      <c r="BI159" s="204">
        <f t="shared" si="18"/>
        <v>0</v>
      </c>
      <c r="BJ159" s="24" t="s">
        <v>135</v>
      </c>
      <c r="BK159" s="204">
        <f t="shared" si="19"/>
        <v>0</v>
      </c>
      <c r="BL159" s="24" t="s">
        <v>134</v>
      </c>
      <c r="BM159" s="24" t="s">
        <v>399</v>
      </c>
    </row>
    <row r="160" spans="2:65" s="1" customFormat="1" ht="31.5" customHeight="1">
      <c r="B160" s="41"/>
      <c r="C160" s="193" t="s">
        <v>400</v>
      </c>
      <c r="D160" s="193" t="s">
        <v>129</v>
      </c>
      <c r="E160" s="194" t="s">
        <v>401</v>
      </c>
      <c r="F160" s="195" t="s">
        <v>402</v>
      </c>
      <c r="G160" s="196" t="s">
        <v>165</v>
      </c>
      <c r="H160" s="197">
        <v>34.799999999999997</v>
      </c>
      <c r="I160" s="198"/>
      <c r="J160" s="199">
        <f t="shared" si="10"/>
        <v>0</v>
      </c>
      <c r="K160" s="195" t="s">
        <v>133</v>
      </c>
      <c r="L160" s="61"/>
      <c r="M160" s="200" t="s">
        <v>22</v>
      </c>
      <c r="N160" s="201" t="s">
        <v>48</v>
      </c>
      <c r="O160" s="42"/>
      <c r="P160" s="202">
        <f t="shared" si="11"/>
        <v>0</v>
      </c>
      <c r="Q160" s="202">
        <v>1.2999999999999999E-4</v>
      </c>
      <c r="R160" s="202">
        <f t="shared" si="12"/>
        <v>4.5239999999999994E-3</v>
      </c>
      <c r="S160" s="202">
        <v>0</v>
      </c>
      <c r="T160" s="203">
        <f t="shared" si="13"/>
        <v>0</v>
      </c>
      <c r="AR160" s="24" t="s">
        <v>134</v>
      </c>
      <c r="AT160" s="24" t="s">
        <v>129</v>
      </c>
      <c r="AU160" s="24" t="s">
        <v>135</v>
      </c>
      <c r="AY160" s="24" t="s">
        <v>127</v>
      </c>
      <c r="BE160" s="204">
        <f t="shared" si="14"/>
        <v>0</v>
      </c>
      <c r="BF160" s="204">
        <f t="shared" si="15"/>
        <v>0</v>
      </c>
      <c r="BG160" s="204">
        <f t="shared" si="16"/>
        <v>0</v>
      </c>
      <c r="BH160" s="204">
        <f t="shared" si="17"/>
        <v>0</v>
      </c>
      <c r="BI160" s="204">
        <f t="shared" si="18"/>
        <v>0</v>
      </c>
      <c r="BJ160" s="24" t="s">
        <v>135</v>
      </c>
      <c r="BK160" s="204">
        <f t="shared" si="19"/>
        <v>0</v>
      </c>
      <c r="BL160" s="24" t="s">
        <v>134</v>
      </c>
      <c r="BM160" s="24" t="s">
        <v>403</v>
      </c>
    </row>
    <row r="161" spans="2:65" s="10" customFormat="1" ht="29.85" customHeight="1">
      <c r="B161" s="176"/>
      <c r="C161" s="177"/>
      <c r="D161" s="190" t="s">
        <v>75</v>
      </c>
      <c r="E161" s="191" t="s">
        <v>223</v>
      </c>
      <c r="F161" s="191" t="s">
        <v>224</v>
      </c>
      <c r="G161" s="177"/>
      <c r="H161" s="177"/>
      <c r="I161" s="180"/>
      <c r="J161" s="192">
        <f>BK161</f>
        <v>0</v>
      </c>
      <c r="K161" s="177"/>
      <c r="L161" s="182"/>
      <c r="M161" s="183"/>
      <c r="N161" s="184"/>
      <c r="O161" s="184"/>
      <c r="P161" s="185">
        <f>SUM(P162:P163)</f>
        <v>0</v>
      </c>
      <c r="Q161" s="184"/>
      <c r="R161" s="185">
        <f>SUM(R162:R163)</f>
        <v>0</v>
      </c>
      <c r="S161" s="184"/>
      <c r="T161" s="186">
        <f>SUM(T162:T163)</f>
        <v>0</v>
      </c>
      <c r="AR161" s="187" t="s">
        <v>24</v>
      </c>
      <c r="AT161" s="188" t="s">
        <v>75</v>
      </c>
      <c r="AU161" s="188" t="s">
        <v>24</v>
      </c>
      <c r="AY161" s="187" t="s">
        <v>127</v>
      </c>
      <c r="BK161" s="189">
        <f>SUM(BK162:BK163)</f>
        <v>0</v>
      </c>
    </row>
    <row r="162" spans="2:65" s="1" customFormat="1" ht="22.5" customHeight="1">
      <c r="B162" s="41"/>
      <c r="C162" s="193" t="s">
        <v>404</v>
      </c>
      <c r="D162" s="193" t="s">
        <v>129</v>
      </c>
      <c r="E162" s="194" t="s">
        <v>405</v>
      </c>
      <c r="F162" s="195" t="s">
        <v>406</v>
      </c>
      <c r="G162" s="196" t="s">
        <v>228</v>
      </c>
      <c r="H162" s="197">
        <v>5</v>
      </c>
      <c r="I162" s="198"/>
      <c r="J162" s="199">
        <f>ROUND(I162*H162,2)</f>
        <v>0</v>
      </c>
      <c r="K162" s="195" t="s">
        <v>22</v>
      </c>
      <c r="L162" s="61"/>
      <c r="M162" s="200" t="s">
        <v>22</v>
      </c>
      <c r="N162" s="201" t="s">
        <v>48</v>
      </c>
      <c r="O162" s="42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AR162" s="24" t="s">
        <v>134</v>
      </c>
      <c r="AT162" s="24" t="s">
        <v>129</v>
      </c>
      <c r="AU162" s="24" t="s">
        <v>135</v>
      </c>
      <c r="AY162" s="24" t="s">
        <v>127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24" t="s">
        <v>135</v>
      </c>
      <c r="BK162" s="204">
        <f>ROUND(I162*H162,2)</f>
        <v>0</v>
      </c>
      <c r="BL162" s="24" t="s">
        <v>134</v>
      </c>
      <c r="BM162" s="24" t="s">
        <v>407</v>
      </c>
    </row>
    <row r="163" spans="2:65" s="1" customFormat="1" ht="22.5" customHeight="1">
      <c r="B163" s="41"/>
      <c r="C163" s="193" t="s">
        <v>408</v>
      </c>
      <c r="D163" s="193" t="s">
        <v>129</v>
      </c>
      <c r="E163" s="194" t="s">
        <v>409</v>
      </c>
      <c r="F163" s="195" t="s">
        <v>410</v>
      </c>
      <c r="G163" s="196" t="s">
        <v>228</v>
      </c>
      <c r="H163" s="197">
        <v>1</v>
      </c>
      <c r="I163" s="198"/>
      <c r="J163" s="199">
        <f>ROUND(I163*H163,2)</f>
        <v>0</v>
      </c>
      <c r="K163" s="195" t="s">
        <v>22</v>
      </c>
      <c r="L163" s="61"/>
      <c r="M163" s="200" t="s">
        <v>22</v>
      </c>
      <c r="N163" s="201" t="s">
        <v>48</v>
      </c>
      <c r="O163" s="42"/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AR163" s="24" t="s">
        <v>134</v>
      </c>
      <c r="AT163" s="24" t="s">
        <v>129</v>
      </c>
      <c r="AU163" s="24" t="s">
        <v>135</v>
      </c>
      <c r="AY163" s="24" t="s">
        <v>127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24" t="s">
        <v>135</v>
      </c>
      <c r="BK163" s="204">
        <f>ROUND(I163*H163,2)</f>
        <v>0</v>
      </c>
      <c r="BL163" s="24" t="s">
        <v>134</v>
      </c>
      <c r="BM163" s="24" t="s">
        <v>411</v>
      </c>
    </row>
    <row r="164" spans="2:65" s="10" customFormat="1" ht="29.85" customHeight="1">
      <c r="B164" s="176"/>
      <c r="C164" s="177"/>
      <c r="D164" s="190" t="s">
        <v>75</v>
      </c>
      <c r="E164" s="191" t="s">
        <v>412</v>
      </c>
      <c r="F164" s="191" t="s">
        <v>413</v>
      </c>
      <c r="G164" s="177"/>
      <c r="H164" s="177"/>
      <c r="I164" s="180"/>
      <c r="J164" s="192">
        <f>BK164</f>
        <v>0</v>
      </c>
      <c r="K164" s="177"/>
      <c r="L164" s="182"/>
      <c r="M164" s="183"/>
      <c r="N164" s="184"/>
      <c r="O164" s="184"/>
      <c r="P164" s="185">
        <f>SUM(P165:P167)</f>
        <v>0</v>
      </c>
      <c r="Q164" s="184"/>
      <c r="R164" s="185">
        <f>SUM(R165:R167)</f>
        <v>0</v>
      </c>
      <c r="S164" s="184"/>
      <c r="T164" s="186">
        <f>SUM(T165:T167)</f>
        <v>9.8651520000000001</v>
      </c>
      <c r="AR164" s="187" t="s">
        <v>24</v>
      </c>
      <c r="AT164" s="188" t="s">
        <v>75</v>
      </c>
      <c r="AU164" s="188" t="s">
        <v>24</v>
      </c>
      <c r="AY164" s="187" t="s">
        <v>127</v>
      </c>
      <c r="BK164" s="189">
        <f>SUM(BK165:BK167)</f>
        <v>0</v>
      </c>
    </row>
    <row r="165" spans="2:65" s="1" customFormat="1" ht="22.5" customHeight="1">
      <c r="B165" s="41"/>
      <c r="C165" s="193" t="s">
        <v>414</v>
      </c>
      <c r="D165" s="193" t="s">
        <v>129</v>
      </c>
      <c r="E165" s="194" t="s">
        <v>415</v>
      </c>
      <c r="F165" s="195" t="s">
        <v>416</v>
      </c>
      <c r="G165" s="196" t="s">
        <v>165</v>
      </c>
      <c r="H165" s="197">
        <v>308.286</v>
      </c>
      <c r="I165" s="198"/>
      <c r="J165" s="199">
        <f>ROUND(I165*H165,2)</f>
        <v>0</v>
      </c>
      <c r="K165" s="195" t="s">
        <v>22</v>
      </c>
      <c r="L165" s="61"/>
      <c r="M165" s="200" t="s">
        <v>22</v>
      </c>
      <c r="N165" s="201" t="s">
        <v>48</v>
      </c>
      <c r="O165" s="42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AR165" s="24" t="s">
        <v>134</v>
      </c>
      <c r="AT165" s="24" t="s">
        <v>129</v>
      </c>
      <c r="AU165" s="24" t="s">
        <v>135</v>
      </c>
      <c r="AY165" s="24" t="s">
        <v>127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24" t="s">
        <v>135</v>
      </c>
      <c r="BK165" s="204">
        <f>ROUND(I165*H165,2)</f>
        <v>0</v>
      </c>
      <c r="BL165" s="24" t="s">
        <v>134</v>
      </c>
      <c r="BM165" s="24" t="s">
        <v>417</v>
      </c>
    </row>
    <row r="166" spans="2:65" s="1" customFormat="1" ht="22.5" customHeight="1">
      <c r="B166" s="41"/>
      <c r="C166" s="193" t="s">
        <v>418</v>
      </c>
      <c r="D166" s="193" t="s">
        <v>129</v>
      </c>
      <c r="E166" s="194" t="s">
        <v>419</v>
      </c>
      <c r="F166" s="195" t="s">
        <v>420</v>
      </c>
      <c r="G166" s="196" t="s">
        <v>165</v>
      </c>
      <c r="H166" s="197">
        <v>308.286</v>
      </c>
      <c r="I166" s="198"/>
      <c r="J166" s="199">
        <f>ROUND(I166*H166,2)</f>
        <v>0</v>
      </c>
      <c r="K166" s="195" t="s">
        <v>133</v>
      </c>
      <c r="L166" s="61"/>
      <c r="M166" s="200" t="s">
        <v>22</v>
      </c>
      <c r="N166" s="201" t="s">
        <v>48</v>
      </c>
      <c r="O166" s="42"/>
      <c r="P166" s="202">
        <f>O166*H166</f>
        <v>0</v>
      </c>
      <c r="Q166" s="202">
        <v>0</v>
      </c>
      <c r="R166" s="202">
        <f>Q166*H166</f>
        <v>0</v>
      </c>
      <c r="S166" s="202">
        <v>3.2000000000000001E-2</v>
      </c>
      <c r="T166" s="203">
        <f>S166*H166</f>
        <v>9.8651520000000001</v>
      </c>
      <c r="AR166" s="24" t="s">
        <v>134</v>
      </c>
      <c r="AT166" s="24" t="s">
        <v>129</v>
      </c>
      <c r="AU166" s="24" t="s">
        <v>135</v>
      </c>
      <c r="AY166" s="24" t="s">
        <v>127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24" t="s">
        <v>135</v>
      </c>
      <c r="BK166" s="204">
        <f>ROUND(I166*H166,2)</f>
        <v>0</v>
      </c>
      <c r="BL166" s="24" t="s">
        <v>134</v>
      </c>
      <c r="BM166" s="24" t="s">
        <v>421</v>
      </c>
    </row>
    <row r="167" spans="2:65" s="1" customFormat="1" ht="22.5" customHeight="1">
      <c r="B167" s="41"/>
      <c r="C167" s="193" t="s">
        <v>422</v>
      </c>
      <c r="D167" s="193" t="s">
        <v>129</v>
      </c>
      <c r="E167" s="194" t="s">
        <v>423</v>
      </c>
      <c r="F167" s="195" t="s">
        <v>424</v>
      </c>
      <c r="G167" s="196" t="s">
        <v>165</v>
      </c>
      <c r="H167" s="197">
        <v>308.286</v>
      </c>
      <c r="I167" s="198"/>
      <c r="J167" s="199">
        <f>ROUND(I167*H167,2)</f>
        <v>0</v>
      </c>
      <c r="K167" s="195" t="s">
        <v>22</v>
      </c>
      <c r="L167" s="61"/>
      <c r="M167" s="200" t="s">
        <v>22</v>
      </c>
      <c r="N167" s="201" t="s">
        <v>48</v>
      </c>
      <c r="O167" s="42"/>
      <c r="P167" s="202">
        <f>O167*H167</f>
        <v>0</v>
      </c>
      <c r="Q167" s="202">
        <v>0</v>
      </c>
      <c r="R167" s="202">
        <f>Q167*H167</f>
        <v>0</v>
      </c>
      <c r="S167" s="202">
        <v>0</v>
      </c>
      <c r="T167" s="203">
        <f>S167*H167</f>
        <v>0</v>
      </c>
      <c r="AR167" s="24" t="s">
        <v>134</v>
      </c>
      <c r="AT167" s="24" t="s">
        <v>129</v>
      </c>
      <c r="AU167" s="24" t="s">
        <v>135</v>
      </c>
      <c r="AY167" s="24" t="s">
        <v>127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24" t="s">
        <v>135</v>
      </c>
      <c r="BK167" s="204">
        <f>ROUND(I167*H167,2)</f>
        <v>0</v>
      </c>
      <c r="BL167" s="24" t="s">
        <v>134</v>
      </c>
      <c r="BM167" s="24" t="s">
        <v>425</v>
      </c>
    </row>
    <row r="168" spans="2:65" s="10" customFormat="1" ht="29.85" customHeight="1">
      <c r="B168" s="176"/>
      <c r="C168" s="177"/>
      <c r="D168" s="190" t="s">
        <v>75</v>
      </c>
      <c r="E168" s="191" t="s">
        <v>230</v>
      </c>
      <c r="F168" s="191" t="s">
        <v>231</v>
      </c>
      <c r="G168" s="177"/>
      <c r="H168" s="177"/>
      <c r="I168" s="180"/>
      <c r="J168" s="192">
        <f>BK168</f>
        <v>0</v>
      </c>
      <c r="K168" s="177"/>
      <c r="L168" s="182"/>
      <c r="M168" s="183"/>
      <c r="N168" s="184"/>
      <c r="O168" s="184"/>
      <c r="P168" s="185">
        <f>P169</f>
        <v>0</v>
      </c>
      <c r="Q168" s="184"/>
      <c r="R168" s="185">
        <f>R169</f>
        <v>0</v>
      </c>
      <c r="S168" s="184"/>
      <c r="T168" s="186">
        <f>T169</f>
        <v>0</v>
      </c>
      <c r="AR168" s="187" t="s">
        <v>24</v>
      </c>
      <c r="AT168" s="188" t="s">
        <v>75</v>
      </c>
      <c r="AU168" s="188" t="s">
        <v>24</v>
      </c>
      <c r="AY168" s="187" t="s">
        <v>127</v>
      </c>
      <c r="BK168" s="189">
        <f>BK169</f>
        <v>0</v>
      </c>
    </row>
    <row r="169" spans="2:65" s="1" customFormat="1" ht="22.5" customHeight="1">
      <c r="B169" s="41"/>
      <c r="C169" s="193" t="s">
        <v>426</v>
      </c>
      <c r="D169" s="193" t="s">
        <v>129</v>
      </c>
      <c r="E169" s="194" t="s">
        <v>232</v>
      </c>
      <c r="F169" s="195" t="s">
        <v>233</v>
      </c>
      <c r="G169" s="196" t="s">
        <v>158</v>
      </c>
      <c r="H169" s="197">
        <v>215.4</v>
      </c>
      <c r="I169" s="198"/>
      <c r="J169" s="199">
        <f>ROUND(I169*H169,2)</f>
        <v>0</v>
      </c>
      <c r="K169" s="195" t="s">
        <v>133</v>
      </c>
      <c r="L169" s="61"/>
      <c r="M169" s="200" t="s">
        <v>22</v>
      </c>
      <c r="N169" s="201" t="s">
        <v>48</v>
      </c>
      <c r="O169" s="42"/>
      <c r="P169" s="202">
        <f>O169*H169</f>
        <v>0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AR169" s="24" t="s">
        <v>134</v>
      </c>
      <c r="AT169" s="24" t="s">
        <v>129</v>
      </c>
      <c r="AU169" s="24" t="s">
        <v>135</v>
      </c>
      <c r="AY169" s="24" t="s">
        <v>127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24" t="s">
        <v>135</v>
      </c>
      <c r="BK169" s="204">
        <f>ROUND(I169*H169,2)</f>
        <v>0</v>
      </c>
      <c r="BL169" s="24" t="s">
        <v>134</v>
      </c>
      <c r="BM169" s="24" t="s">
        <v>427</v>
      </c>
    </row>
    <row r="170" spans="2:65" s="10" customFormat="1" ht="37.35" customHeight="1">
      <c r="B170" s="176"/>
      <c r="C170" s="177"/>
      <c r="D170" s="178" t="s">
        <v>75</v>
      </c>
      <c r="E170" s="179" t="s">
        <v>428</v>
      </c>
      <c r="F170" s="179" t="s">
        <v>429</v>
      </c>
      <c r="G170" s="177"/>
      <c r="H170" s="177"/>
      <c r="I170" s="180"/>
      <c r="J170" s="181">
        <f>BK170</f>
        <v>0</v>
      </c>
      <c r="K170" s="177"/>
      <c r="L170" s="182"/>
      <c r="M170" s="183"/>
      <c r="N170" s="184"/>
      <c r="O170" s="184"/>
      <c r="P170" s="185">
        <f>P171+P215+P232+P243+P275+P283+P289</f>
        <v>0</v>
      </c>
      <c r="Q170" s="184"/>
      <c r="R170" s="185">
        <f>R171+R215+R232+R243+R275+R283+R289</f>
        <v>14.45767081</v>
      </c>
      <c r="S170" s="184"/>
      <c r="T170" s="186">
        <f>T171+T215+T232+T243+T275+T283+T289</f>
        <v>1.173298</v>
      </c>
      <c r="AR170" s="187" t="s">
        <v>24</v>
      </c>
      <c r="AT170" s="188" t="s">
        <v>75</v>
      </c>
      <c r="AU170" s="188" t="s">
        <v>76</v>
      </c>
      <c r="AY170" s="187" t="s">
        <v>127</v>
      </c>
      <c r="BK170" s="189">
        <f>BK171+BK215+BK232+BK243+BK275+BK283+BK289</f>
        <v>0</v>
      </c>
    </row>
    <row r="171" spans="2:65" s="10" customFormat="1" ht="19.899999999999999" customHeight="1">
      <c r="B171" s="176"/>
      <c r="C171" s="177"/>
      <c r="D171" s="190" t="s">
        <v>75</v>
      </c>
      <c r="E171" s="191" t="s">
        <v>430</v>
      </c>
      <c r="F171" s="191" t="s">
        <v>431</v>
      </c>
      <c r="G171" s="177"/>
      <c r="H171" s="177"/>
      <c r="I171" s="180"/>
      <c r="J171" s="192">
        <f>BK171</f>
        <v>0</v>
      </c>
      <c r="K171" s="177"/>
      <c r="L171" s="182"/>
      <c r="M171" s="183"/>
      <c r="N171" s="184"/>
      <c r="O171" s="184"/>
      <c r="P171" s="185">
        <f>SUM(P172:P214)</f>
        <v>0</v>
      </c>
      <c r="Q171" s="184"/>
      <c r="R171" s="185">
        <f>SUM(R172:R214)</f>
        <v>5.0875904300000006</v>
      </c>
      <c r="S171" s="184"/>
      <c r="T171" s="186">
        <f>SUM(T172:T214)</f>
        <v>0</v>
      </c>
      <c r="AR171" s="187" t="s">
        <v>24</v>
      </c>
      <c r="AT171" s="188" t="s">
        <v>75</v>
      </c>
      <c r="AU171" s="188" t="s">
        <v>24</v>
      </c>
      <c r="AY171" s="187" t="s">
        <v>127</v>
      </c>
      <c r="BK171" s="189">
        <f>SUM(BK172:BK214)</f>
        <v>0</v>
      </c>
    </row>
    <row r="172" spans="2:65" s="1" customFormat="1" ht="22.5" customHeight="1">
      <c r="B172" s="41"/>
      <c r="C172" s="193" t="s">
        <v>432</v>
      </c>
      <c r="D172" s="193" t="s">
        <v>129</v>
      </c>
      <c r="E172" s="194" t="s">
        <v>433</v>
      </c>
      <c r="F172" s="195" t="s">
        <v>434</v>
      </c>
      <c r="G172" s="196" t="s">
        <v>165</v>
      </c>
      <c r="H172" s="197">
        <v>148.5</v>
      </c>
      <c r="I172" s="198"/>
      <c r="J172" s="199">
        <f>ROUND(I172*H172,2)</f>
        <v>0</v>
      </c>
      <c r="K172" s="195" t="s">
        <v>133</v>
      </c>
      <c r="L172" s="61"/>
      <c r="M172" s="200" t="s">
        <v>22</v>
      </c>
      <c r="N172" s="201" t="s">
        <v>48</v>
      </c>
      <c r="O172" s="42"/>
      <c r="P172" s="202">
        <f>O172*H172</f>
        <v>0</v>
      </c>
      <c r="Q172" s="202">
        <v>6.0000000000000001E-3</v>
      </c>
      <c r="R172" s="202">
        <f>Q172*H172</f>
        <v>0.89100000000000001</v>
      </c>
      <c r="S172" s="202">
        <v>0</v>
      </c>
      <c r="T172" s="203">
        <f>S172*H172</f>
        <v>0</v>
      </c>
      <c r="AR172" s="24" t="s">
        <v>134</v>
      </c>
      <c r="AT172" s="24" t="s">
        <v>129</v>
      </c>
      <c r="AU172" s="24" t="s">
        <v>135</v>
      </c>
      <c r="AY172" s="24" t="s">
        <v>127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24" t="s">
        <v>135</v>
      </c>
      <c r="BK172" s="204">
        <f>ROUND(I172*H172,2)</f>
        <v>0</v>
      </c>
      <c r="BL172" s="24" t="s">
        <v>134</v>
      </c>
      <c r="BM172" s="24" t="s">
        <v>435</v>
      </c>
    </row>
    <row r="173" spans="2:65" s="1" customFormat="1" ht="22.5" customHeight="1">
      <c r="B173" s="41"/>
      <c r="C173" s="205" t="s">
        <v>436</v>
      </c>
      <c r="D173" s="205" t="s">
        <v>168</v>
      </c>
      <c r="E173" s="206" t="s">
        <v>437</v>
      </c>
      <c r="F173" s="207" t="s">
        <v>438</v>
      </c>
      <c r="G173" s="208" t="s">
        <v>165</v>
      </c>
      <c r="H173" s="209">
        <v>56.238</v>
      </c>
      <c r="I173" s="210"/>
      <c r="J173" s="211">
        <f>ROUND(I173*H173,2)</f>
        <v>0</v>
      </c>
      <c r="K173" s="207" t="s">
        <v>133</v>
      </c>
      <c r="L173" s="212"/>
      <c r="M173" s="213" t="s">
        <v>22</v>
      </c>
      <c r="N173" s="214" t="s">
        <v>48</v>
      </c>
      <c r="O173" s="42"/>
      <c r="P173" s="202">
        <f>O173*H173</f>
        <v>0</v>
      </c>
      <c r="Q173" s="202">
        <v>1.0499999999999999E-3</v>
      </c>
      <c r="R173" s="202">
        <f>Q173*H173</f>
        <v>5.9049899999999995E-2</v>
      </c>
      <c r="S173" s="202">
        <v>0</v>
      </c>
      <c r="T173" s="203">
        <f>S173*H173</f>
        <v>0</v>
      </c>
      <c r="AR173" s="24" t="s">
        <v>162</v>
      </c>
      <c r="AT173" s="24" t="s">
        <v>168</v>
      </c>
      <c r="AU173" s="24" t="s">
        <v>135</v>
      </c>
      <c r="AY173" s="24" t="s">
        <v>127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24" t="s">
        <v>135</v>
      </c>
      <c r="BK173" s="204">
        <f>ROUND(I173*H173,2)</f>
        <v>0</v>
      </c>
      <c r="BL173" s="24" t="s">
        <v>134</v>
      </c>
      <c r="BM173" s="24" t="s">
        <v>439</v>
      </c>
    </row>
    <row r="174" spans="2:65" s="1" customFormat="1" ht="22.5" customHeight="1">
      <c r="B174" s="41"/>
      <c r="C174" s="205" t="s">
        <v>440</v>
      </c>
      <c r="D174" s="205" t="s">
        <v>168</v>
      </c>
      <c r="E174" s="206" t="s">
        <v>441</v>
      </c>
      <c r="F174" s="207" t="s">
        <v>442</v>
      </c>
      <c r="G174" s="208" t="s">
        <v>165</v>
      </c>
      <c r="H174" s="209">
        <v>96.716999999999999</v>
      </c>
      <c r="I174" s="210"/>
      <c r="J174" s="211">
        <f>ROUND(I174*H174,2)</f>
        <v>0</v>
      </c>
      <c r="K174" s="207" t="s">
        <v>133</v>
      </c>
      <c r="L174" s="212"/>
      <c r="M174" s="213" t="s">
        <v>22</v>
      </c>
      <c r="N174" s="214" t="s">
        <v>48</v>
      </c>
      <c r="O174" s="42"/>
      <c r="P174" s="202">
        <f>O174*H174</f>
        <v>0</v>
      </c>
      <c r="Q174" s="202">
        <v>7.5000000000000002E-4</v>
      </c>
      <c r="R174" s="202">
        <f>Q174*H174</f>
        <v>7.2537749999999998E-2</v>
      </c>
      <c r="S174" s="202">
        <v>0</v>
      </c>
      <c r="T174" s="203">
        <f>S174*H174</f>
        <v>0</v>
      </c>
      <c r="AR174" s="24" t="s">
        <v>162</v>
      </c>
      <c r="AT174" s="24" t="s">
        <v>168</v>
      </c>
      <c r="AU174" s="24" t="s">
        <v>135</v>
      </c>
      <c r="AY174" s="24" t="s">
        <v>127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24" t="s">
        <v>135</v>
      </c>
      <c r="BK174" s="204">
        <f>ROUND(I174*H174,2)</f>
        <v>0</v>
      </c>
      <c r="BL174" s="24" t="s">
        <v>134</v>
      </c>
      <c r="BM174" s="24" t="s">
        <v>443</v>
      </c>
    </row>
    <row r="175" spans="2:65" s="1" customFormat="1" ht="22.5" customHeight="1">
      <c r="B175" s="41"/>
      <c r="C175" s="193" t="s">
        <v>444</v>
      </c>
      <c r="D175" s="193" t="s">
        <v>129</v>
      </c>
      <c r="E175" s="194" t="s">
        <v>433</v>
      </c>
      <c r="F175" s="195" t="s">
        <v>434</v>
      </c>
      <c r="G175" s="196" t="s">
        <v>165</v>
      </c>
      <c r="H175" s="197">
        <v>54.588000000000001</v>
      </c>
      <c r="I175" s="198"/>
      <c r="J175" s="199">
        <f>ROUND(I175*H175,2)</f>
        <v>0</v>
      </c>
      <c r="K175" s="195" t="s">
        <v>133</v>
      </c>
      <c r="L175" s="61"/>
      <c r="M175" s="200" t="s">
        <v>22</v>
      </c>
      <c r="N175" s="201" t="s">
        <v>48</v>
      </c>
      <c r="O175" s="42"/>
      <c r="P175" s="202">
        <f>O175*H175</f>
        <v>0</v>
      </c>
      <c r="Q175" s="202">
        <v>6.0000000000000001E-3</v>
      </c>
      <c r="R175" s="202">
        <f>Q175*H175</f>
        <v>0.32752799999999999</v>
      </c>
      <c r="S175" s="202">
        <v>0</v>
      </c>
      <c r="T175" s="203">
        <f>S175*H175</f>
        <v>0</v>
      </c>
      <c r="AR175" s="24" t="s">
        <v>204</v>
      </c>
      <c r="AT175" s="24" t="s">
        <v>129</v>
      </c>
      <c r="AU175" s="24" t="s">
        <v>135</v>
      </c>
      <c r="AY175" s="24" t="s">
        <v>127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24" t="s">
        <v>135</v>
      </c>
      <c r="BK175" s="204">
        <f>ROUND(I175*H175,2)</f>
        <v>0</v>
      </c>
      <c r="BL175" s="24" t="s">
        <v>204</v>
      </c>
      <c r="BM175" s="24" t="s">
        <v>445</v>
      </c>
    </row>
    <row r="176" spans="2:65" s="13" customFormat="1" ht="13.5">
      <c r="B176" s="246"/>
      <c r="C176" s="247"/>
      <c r="D176" s="226" t="s">
        <v>172</v>
      </c>
      <c r="E176" s="248" t="s">
        <v>22</v>
      </c>
      <c r="F176" s="249" t="s">
        <v>446</v>
      </c>
      <c r="G176" s="247"/>
      <c r="H176" s="250" t="s">
        <v>22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AT176" s="256" t="s">
        <v>172</v>
      </c>
      <c r="AU176" s="256" t="s">
        <v>135</v>
      </c>
      <c r="AV176" s="13" t="s">
        <v>24</v>
      </c>
      <c r="AW176" s="13" t="s">
        <v>40</v>
      </c>
      <c r="AX176" s="13" t="s">
        <v>76</v>
      </c>
      <c r="AY176" s="256" t="s">
        <v>127</v>
      </c>
    </row>
    <row r="177" spans="2:65" s="13" customFormat="1" ht="13.5">
      <c r="B177" s="246"/>
      <c r="C177" s="247"/>
      <c r="D177" s="226" t="s">
        <v>172</v>
      </c>
      <c r="E177" s="248" t="s">
        <v>22</v>
      </c>
      <c r="F177" s="249" t="s">
        <v>447</v>
      </c>
      <c r="G177" s="247"/>
      <c r="H177" s="250" t="s">
        <v>22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AT177" s="256" t="s">
        <v>172</v>
      </c>
      <c r="AU177" s="256" t="s">
        <v>135</v>
      </c>
      <c r="AV177" s="13" t="s">
        <v>24</v>
      </c>
      <c r="AW177" s="13" t="s">
        <v>40</v>
      </c>
      <c r="AX177" s="13" t="s">
        <v>76</v>
      </c>
      <c r="AY177" s="256" t="s">
        <v>127</v>
      </c>
    </row>
    <row r="178" spans="2:65" s="11" customFormat="1" ht="13.5">
      <c r="B178" s="215"/>
      <c r="C178" s="216"/>
      <c r="D178" s="226" t="s">
        <v>172</v>
      </c>
      <c r="E178" s="227" t="s">
        <v>22</v>
      </c>
      <c r="F178" s="228" t="s">
        <v>448</v>
      </c>
      <c r="G178" s="216"/>
      <c r="H178" s="229">
        <v>25.02</v>
      </c>
      <c r="I178" s="220"/>
      <c r="J178" s="216"/>
      <c r="K178" s="216"/>
      <c r="L178" s="221"/>
      <c r="M178" s="222"/>
      <c r="N178" s="223"/>
      <c r="O178" s="223"/>
      <c r="P178" s="223"/>
      <c r="Q178" s="223"/>
      <c r="R178" s="223"/>
      <c r="S178" s="223"/>
      <c r="T178" s="224"/>
      <c r="AT178" s="225" t="s">
        <v>172</v>
      </c>
      <c r="AU178" s="225" t="s">
        <v>135</v>
      </c>
      <c r="AV178" s="11" t="s">
        <v>135</v>
      </c>
      <c r="AW178" s="11" t="s">
        <v>40</v>
      </c>
      <c r="AX178" s="11" t="s">
        <v>76</v>
      </c>
      <c r="AY178" s="225" t="s">
        <v>127</v>
      </c>
    </row>
    <row r="179" spans="2:65" s="13" customFormat="1" ht="13.5">
      <c r="B179" s="246"/>
      <c r="C179" s="247"/>
      <c r="D179" s="226" t="s">
        <v>172</v>
      </c>
      <c r="E179" s="248" t="s">
        <v>22</v>
      </c>
      <c r="F179" s="249" t="s">
        <v>449</v>
      </c>
      <c r="G179" s="247"/>
      <c r="H179" s="250" t="s">
        <v>22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AT179" s="256" t="s">
        <v>172</v>
      </c>
      <c r="AU179" s="256" t="s">
        <v>135</v>
      </c>
      <c r="AV179" s="13" t="s">
        <v>24</v>
      </c>
      <c r="AW179" s="13" t="s">
        <v>40</v>
      </c>
      <c r="AX179" s="13" t="s">
        <v>76</v>
      </c>
      <c r="AY179" s="256" t="s">
        <v>127</v>
      </c>
    </row>
    <row r="180" spans="2:65" s="11" customFormat="1" ht="13.5">
      <c r="B180" s="215"/>
      <c r="C180" s="216"/>
      <c r="D180" s="226" t="s">
        <v>172</v>
      </c>
      <c r="E180" s="227" t="s">
        <v>22</v>
      </c>
      <c r="F180" s="228" t="s">
        <v>450</v>
      </c>
      <c r="G180" s="216"/>
      <c r="H180" s="229">
        <v>29.568000000000001</v>
      </c>
      <c r="I180" s="220"/>
      <c r="J180" s="216"/>
      <c r="K180" s="216"/>
      <c r="L180" s="221"/>
      <c r="M180" s="222"/>
      <c r="N180" s="223"/>
      <c r="O180" s="223"/>
      <c r="P180" s="223"/>
      <c r="Q180" s="223"/>
      <c r="R180" s="223"/>
      <c r="S180" s="223"/>
      <c r="T180" s="224"/>
      <c r="AT180" s="225" t="s">
        <v>172</v>
      </c>
      <c r="AU180" s="225" t="s">
        <v>135</v>
      </c>
      <c r="AV180" s="11" t="s">
        <v>135</v>
      </c>
      <c r="AW180" s="11" t="s">
        <v>40</v>
      </c>
      <c r="AX180" s="11" t="s">
        <v>76</v>
      </c>
      <c r="AY180" s="225" t="s">
        <v>127</v>
      </c>
    </row>
    <row r="181" spans="2:65" s="12" customFormat="1" ht="13.5">
      <c r="B181" s="230"/>
      <c r="C181" s="231"/>
      <c r="D181" s="217" t="s">
        <v>172</v>
      </c>
      <c r="E181" s="232" t="s">
        <v>22</v>
      </c>
      <c r="F181" s="233" t="s">
        <v>183</v>
      </c>
      <c r="G181" s="231"/>
      <c r="H181" s="234">
        <v>54.588000000000001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172</v>
      </c>
      <c r="AU181" s="240" t="s">
        <v>135</v>
      </c>
      <c r="AV181" s="12" t="s">
        <v>134</v>
      </c>
      <c r="AW181" s="12" t="s">
        <v>40</v>
      </c>
      <c r="AX181" s="12" t="s">
        <v>24</v>
      </c>
      <c r="AY181" s="240" t="s">
        <v>127</v>
      </c>
    </row>
    <row r="182" spans="2:65" s="1" customFormat="1" ht="22.5" customHeight="1">
      <c r="B182" s="41"/>
      <c r="C182" s="205" t="s">
        <v>451</v>
      </c>
      <c r="D182" s="205" t="s">
        <v>168</v>
      </c>
      <c r="E182" s="206" t="s">
        <v>452</v>
      </c>
      <c r="F182" s="207" t="s">
        <v>453</v>
      </c>
      <c r="G182" s="208" t="s">
        <v>165</v>
      </c>
      <c r="H182" s="209">
        <v>30.454999999999998</v>
      </c>
      <c r="I182" s="210"/>
      <c r="J182" s="211">
        <f>ROUND(I182*H182,2)</f>
        <v>0</v>
      </c>
      <c r="K182" s="207" t="s">
        <v>133</v>
      </c>
      <c r="L182" s="212"/>
      <c r="M182" s="213" t="s">
        <v>22</v>
      </c>
      <c r="N182" s="214" t="s">
        <v>48</v>
      </c>
      <c r="O182" s="42"/>
      <c r="P182" s="202">
        <f>O182*H182</f>
        <v>0</v>
      </c>
      <c r="Q182" s="202">
        <v>5.0000000000000001E-3</v>
      </c>
      <c r="R182" s="202">
        <f>Q182*H182</f>
        <v>0.15227499999999999</v>
      </c>
      <c r="S182" s="202">
        <v>0</v>
      </c>
      <c r="T182" s="203">
        <f>S182*H182</f>
        <v>0</v>
      </c>
      <c r="AR182" s="24" t="s">
        <v>370</v>
      </c>
      <c r="AT182" s="24" t="s">
        <v>168</v>
      </c>
      <c r="AU182" s="24" t="s">
        <v>135</v>
      </c>
      <c r="AY182" s="24" t="s">
        <v>127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24" t="s">
        <v>135</v>
      </c>
      <c r="BK182" s="204">
        <f>ROUND(I182*H182,2)</f>
        <v>0</v>
      </c>
      <c r="BL182" s="24" t="s">
        <v>204</v>
      </c>
      <c r="BM182" s="24" t="s">
        <v>454</v>
      </c>
    </row>
    <row r="183" spans="2:65" s="11" customFormat="1" ht="13.5">
      <c r="B183" s="215"/>
      <c r="C183" s="216"/>
      <c r="D183" s="217" t="s">
        <v>172</v>
      </c>
      <c r="E183" s="216"/>
      <c r="F183" s="218" t="s">
        <v>455</v>
      </c>
      <c r="G183" s="216"/>
      <c r="H183" s="219">
        <v>30.454999999999998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172</v>
      </c>
      <c r="AU183" s="225" t="s">
        <v>135</v>
      </c>
      <c r="AV183" s="11" t="s">
        <v>135</v>
      </c>
      <c r="AW183" s="11" t="s">
        <v>6</v>
      </c>
      <c r="AX183" s="11" t="s">
        <v>24</v>
      </c>
      <c r="AY183" s="225" t="s">
        <v>127</v>
      </c>
    </row>
    <row r="184" spans="2:65" s="1" customFormat="1" ht="22.5" customHeight="1">
      <c r="B184" s="41"/>
      <c r="C184" s="205" t="s">
        <v>456</v>
      </c>
      <c r="D184" s="205" t="s">
        <v>168</v>
      </c>
      <c r="E184" s="206" t="s">
        <v>457</v>
      </c>
      <c r="F184" s="207" t="s">
        <v>458</v>
      </c>
      <c r="G184" s="208" t="s">
        <v>165</v>
      </c>
      <c r="H184" s="209">
        <v>25.771000000000001</v>
      </c>
      <c r="I184" s="210"/>
      <c r="J184" s="211">
        <f>ROUND(I184*H184,2)</f>
        <v>0</v>
      </c>
      <c r="K184" s="207" t="s">
        <v>133</v>
      </c>
      <c r="L184" s="212"/>
      <c r="M184" s="213" t="s">
        <v>22</v>
      </c>
      <c r="N184" s="214" t="s">
        <v>48</v>
      </c>
      <c r="O184" s="42"/>
      <c r="P184" s="202">
        <f>O184*H184</f>
        <v>0</v>
      </c>
      <c r="Q184" s="202">
        <v>4.0000000000000001E-3</v>
      </c>
      <c r="R184" s="202">
        <f>Q184*H184</f>
        <v>0.10308400000000001</v>
      </c>
      <c r="S184" s="202">
        <v>0</v>
      </c>
      <c r="T184" s="203">
        <f>S184*H184</f>
        <v>0</v>
      </c>
      <c r="AR184" s="24" t="s">
        <v>370</v>
      </c>
      <c r="AT184" s="24" t="s">
        <v>168</v>
      </c>
      <c r="AU184" s="24" t="s">
        <v>135</v>
      </c>
      <c r="AY184" s="24" t="s">
        <v>127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24" t="s">
        <v>135</v>
      </c>
      <c r="BK184" s="204">
        <f>ROUND(I184*H184,2)</f>
        <v>0</v>
      </c>
      <c r="BL184" s="24" t="s">
        <v>204</v>
      </c>
      <c r="BM184" s="24" t="s">
        <v>459</v>
      </c>
    </row>
    <row r="185" spans="2:65" s="11" customFormat="1" ht="13.5">
      <c r="B185" s="215"/>
      <c r="C185" s="216"/>
      <c r="D185" s="217" t="s">
        <v>172</v>
      </c>
      <c r="E185" s="216"/>
      <c r="F185" s="218" t="s">
        <v>460</v>
      </c>
      <c r="G185" s="216"/>
      <c r="H185" s="219">
        <v>25.771000000000001</v>
      </c>
      <c r="I185" s="220"/>
      <c r="J185" s="216"/>
      <c r="K185" s="216"/>
      <c r="L185" s="221"/>
      <c r="M185" s="222"/>
      <c r="N185" s="223"/>
      <c r="O185" s="223"/>
      <c r="P185" s="223"/>
      <c r="Q185" s="223"/>
      <c r="R185" s="223"/>
      <c r="S185" s="223"/>
      <c r="T185" s="224"/>
      <c r="AT185" s="225" t="s">
        <v>172</v>
      </c>
      <c r="AU185" s="225" t="s">
        <v>135</v>
      </c>
      <c r="AV185" s="11" t="s">
        <v>135</v>
      </c>
      <c r="AW185" s="11" t="s">
        <v>6</v>
      </c>
      <c r="AX185" s="11" t="s">
        <v>24</v>
      </c>
      <c r="AY185" s="225" t="s">
        <v>127</v>
      </c>
    </row>
    <row r="186" spans="2:65" s="1" customFormat="1" ht="31.5" customHeight="1">
      <c r="B186" s="41"/>
      <c r="C186" s="193" t="s">
        <v>461</v>
      </c>
      <c r="D186" s="193" t="s">
        <v>129</v>
      </c>
      <c r="E186" s="194" t="s">
        <v>462</v>
      </c>
      <c r="F186" s="195" t="s">
        <v>463</v>
      </c>
      <c r="G186" s="196" t="s">
        <v>165</v>
      </c>
      <c r="H186" s="197">
        <v>371</v>
      </c>
      <c r="I186" s="198"/>
      <c r="J186" s="199">
        <f>ROUND(I186*H186,2)</f>
        <v>0</v>
      </c>
      <c r="K186" s="195" t="s">
        <v>133</v>
      </c>
      <c r="L186" s="61"/>
      <c r="M186" s="200" t="s">
        <v>22</v>
      </c>
      <c r="N186" s="201" t="s">
        <v>48</v>
      </c>
      <c r="O186" s="42"/>
      <c r="P186" s="202">
        <f>O186*H186</f>
        <v>0</v>
      </c>
      <c r="Q186" s="202">
        <v>1.16E-3</v>
      </c>
      <c r="R186" s="202">
        <f>Q186*H186</f>
        <v>0.43036000000000002</v>
      </c>
      <c r="S186" s="202">
        <v>0</v>
      </c>
      <c r="T186" s="203">
        <f>S186*H186</f>
        <v>0</v>
      </c>
      <c r="AR186" s="24" t="s">
        <v>204</v>
      </c>
      <c r="AT186" s="24" t="s">
        <v>129</v>
      </c>
      <c r="AU186" s="24" t="s">
        <v>135</v>
      </c>
      <c r="AY186" s="24" t="s">
        <v>127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24" t="s">
        <v>135</v>
      </c>
      <c r="BK186" s="204">
        <f>ROUND(I186*H186,2)</f>
        <v>0</v>
      </c>
      <c r="BL186" s="24" t="s">
        <v>204</v>
      </c>
      <c r="BM186" s="24" t="s">
        <v>464</v>
      </c>
    </row>
    <row r="187" spans="2:65" s="1" customFormat="1" ht="22.5" customHeight="1">
      <c r="B187" s="41"/>
      <c r="C187" s="205" t="s">
        <v>465</v>
      </c>
      <c r="D187" s="205" t="s">
        <v>168</v>
      </c>
      <c r="E187" s="206" t="s">
        <v>466</v>
      </c>
      <c r="F187" s="207" t="s">
        <v>467</v>
      </c>
      <c r="G187" s="208" t="s">
        <v>165</v>
      </c>
      <c r="H187" s="209">
        <v>382.13</v>
      </c>
      <c r="I187" s="210"/>
      <c r="J187" s="211">
        <f>ROUND(I187*H187,2)</f>
        <v>0</v>
      </c>
      <c r="K187" s="207" t="s">
        <v>133</v>
      </c>
      <c r="L187" s="212"/>
      <c r="M187" s="213" t="s">
        <v>22</v>
      </c>
      <c r="N187" s="214" t="s">
        <v>48</v>
      </c>
      <c r="O187" s="42"/>
      <c r="P187" s="202">
        <f>O187*H187</f>
        <v>0</v>
      </c>
      <c r="Q187" s="202">
        <v>6.0000000000000001E-3</v>
      </c>
      <c r="R187" s="202">
        <f>Q187*H187</f>
        <v>2.29278</v>
      </c>
      <c r="S187" s="202">
        <v>0</v>
      </c>
      <c r="T187" s="203">
        <f>S187*H187</f>
        <v>0</v>
      </c>
      <c r="AR187" s="24" t="s">
        <v>370</v>
      </c>
      <c r="AT187" s="24" t="s">
        <v>168</v>
      </c>
      <c r="AU187" s="24" t="s">
        <v>135</v>
      </c>
      <c r="AY187" s="24" t="s">
        <v>127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24" t="s">
        <v>135</v>
      </c>
      <c r="BK187" s="204">
        <f>ROUND(I187*H187,2)</f>
        <v>0</v>
      </c>
      <c r="BL187" s="24" t="s">
        <v>204</v>
      </c>
      <c r="BM187" s="24" t="s">
        <v>468</v>
      </c>
    </row>
    <row r="188" spans="2:65" s="11" customFormat="1" ht="13.5">
      <c r="B188" s="215"/>
      <c r="C188" s="216"/>
      <c r="D188" s="217" t="s">
        <v>172</v>
      </c>
      <c r="E188" s="216"/>
      <c r="F188" s="218" t="s">
        <v>469</v>
      </c>
      <c r="G188" s="216"/>
      <c r="H188" s="219">
        <v>382.13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172</v>
      </c>
      <c r="AU188" s="225" t="s">
        <v>135</v>
      </c>
      <c r="AV188" s="11" t="s">
        <v>135</v>
      </c>
      <c r="AW188" s="11" t="s">
        <v>6</v>
      </c>
      <c r="AX188" s="11" t="s">
        <v>24</v>
      </c>
      <c r="AY188" s="225" t="s">
        <v>127</v>
      </c>
    </row>
    <row r="189" spans="2:65" s="1" customFormat="1" ht="22.5" customHeight="1">
      <c r="B189" s="41"/>
      <c r="C189" s="193" t="s">
        <v>470</v>
      </c>
      <c r="D189" s="193" t="s">
        <v>129</v>
      </c>
      <c r="E189" s="194" t="s">
        <v>471</v>
      </c>
      <c r="F189" s="195" t="s">
        <v>472</v>
      </c>
      <c r="G189" s="196" t="s">
        <v>165</v>
      </c>
      <c r="H189" s="197">
        <v>153.74</v>
      </c>
      <c r="I189" s="198"/>
      <c r="J189" s="199">
        <f>ROUND(I189*H189,2)</f>
        <v>0</v>
      </c>
      <c r="K189" s="195" t="s">
        <v>133</v>
      </c>
      <c r="L189" s="61"/>
      <c r="M189" s="200" t="s">
        <v>22</v>
      </c>
      <c r="N189" s="201" t="s">
        <v>48</v>
      </c>
      <c r="O189" s="42"/>
      <c r="P189" s="202">
        <f>O189*H189</f>
        <v>0</v>
      </c>
      <c r="Q189" s="202">
        <v>0</v>
      </c>
      <c r="R189" s="202">
        <f>Q189*H189</f>
        <v>0</v>
      </c>
      <c r="S189" s="202">
        <v>0</v>
      </c>
      <c r="T189" s="203">
        <f>S189*H189</f>
        <v>0</v>
      </c>
      <c r="AR189" s="24" t="s">
        <v>204</v>
      </c>
      <c r="AT189" s="24" t="s">
        <v>129</v>
      </c>
      <c r="AU189" s="24" t="s">
        <v>135</v>
      </c>
      <c r="AY189" s="24" t="s">
        <v>127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24" t="s">
        <v>135</v>
      </c>
      <c r="BK189" s="204">
        <f>ROUND(I189*H189,2)</f>
        <v>0</v>
      </c>
      <c r="BL189" s="24" t="s">
        <v>204</v>
      </c>
      <c r="BM189" s="24" t="s">
        <v>473</v>
      </c>
    </row>
    <row r="190" spans="2:65" s="13" customFormat="1" ht="13.5">
      <c r="B190" s="246"/>
      <c r="C190" s="247"/>
      <c r="D190" s="226" t="s">
        <v>172</v>
      </c>
      <c r="E190" s="248" t="s">
        <v>22</v>
      </c>
      <c r="F190" s="249" t="s">
        <v>474</v>
      </c>
      <c r="G190" s="247"/>
      <c r="H190" s="250" t="s">
        <v>22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AT190" s="256" t="s">
        <v>172</v>
      </c>
      <c r="AU190" s="256" t="s">
        <v>135</v>
      </c>
      <c r="AV190" s="13" t="s">
        <v>24</v>
      </c>
      <c r="AW190" s="13" t="s">
        <v>40</v>
      </c>
      <c r="AX190" s="13" t="s">
        <v>76</v>
      </c>
      <c r="AY190" s="256" t="s">
        <v>127</v>
      </c>
    </row>
    <row r="191" spans="2:65" s="11" customFormat="1" ht="13.5">
      <c r="B191" s="215"/>
      <c r="C191" s="216"/>
      <c r="D191" s="226" t="s">
        <v>172</v>
      </c>
      <c r="E191" s="227" t="s">
        <v>22</v>
      </c>
      <c r="F191" s="228" t="s">
        <v>475</v>
      </c>
      <c r="G191" s="216"/>
      <c r="H191" s="229">
        <v>3.7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AT191" s="225" t="s">
        <v>172</v>
      </c>
      <c r="AU191" s="225" t="s">
        <v>135</v>
      </c>
      <c r="AV191" s="11" t="s">
        <v>135</v>
      </c>
      <c r="AW191" s="11" t="s">
        <v>40</v>
      </c>
      <c r="AX191" s="11" t="s">
        <v>76</v>
      </c>
      <c r="AY191" s="225" t="s">
        <v>127</v>
      </c>
    </row>
    <row r="192" spans="2:65" s="13" customFormat="1" ht="13.5">
      <c r="B192" s="246"/>
      <c r="C192" s="247"/>
      <c r="D192" s="226" t="s">
        <v>172</v>
      </c>
      <c r="E192" s="248" t="s">
        <v>22</v>
      </c>
      <c r="F192" s="249" t="s">
        <v>476</v>
      </c>
      <c r="G192" s="247"/>
      <c r="H192" s="250" t="s">
        <v>22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AT192" s="256" t="s">
        <v>172</v>
      </c>
      <c r="AU192" s="256" t="s">
        <v>135</v>
      </c>
      <c r="AV192" s="13" t="s">
        <v>24</v>
      </c>
      <c r="AW192" s="13" t="s">
        <v>40</v>
      </c>
      <c r="AX192" s="13" t="s">
        <v>76</v>
      </c>
      <c r="AY192" s="256" t="s">
        <v>127</v>
      </c>
    </row>
    <row r="193" spans="2:65" s="11" customFormat="1" ht="13.5">
      <c r="B193" s="215"/>
      <c r="C193" s="216"/>
      <c r="D193" s="226" t="s">
        <v>172</v>
      </c>
      <c r="E193" s="227" t="s">
        <v>22</v>
      </c>
      <c r="F193" s="228" t="s">
        <v>477</v>
      </c>
      <c r="G193" s="216"/>
      <c r="H193" s="229">
        <v>127</v>
      </c>
      <c r="I193" s="220"/>
      <c r="J193" s="216"/>
      <c r="K193" s="216"/>
      <c r="L193" s="221"/>
      <c r="M193" s="222"/>
      <c r="N193" s="223"/>
      <c r="O193" s="223"/>
      <c r="P193" s="223"/>
      <c r="Q193" s="223"/>
      <c r="R193" s="223"/>
      <c r="S193" s="223"/>
      <c r="T193" s="224"/>
      <c r="AT193" s="225" t="s">
        <v>172</v>
      </c>
      <c r="AU193" s="225" t="s">
        <v>135</v>
      </c>
      <c r="AV193" s="11" t="s">
        <v>135</v>
      </c>
      <c r="AW193" s="11" t="s">
        <v>40</v>
      </c>
      <c r="AX193" s="11" t="s">
        <v>76</v>
      </c>
      <c r="AY193" s="225" t="s">
        <v>127</v>
      </c>
    </row>
    <row r="194" spans="2:65" s="14" customFormat="1" ht="13.5">
      <c r="B194" s="260"/>
      <c r="C194" s="261"/>
      <c r="D194" s="226" t="s">
        <v>172</v>
      </c>
      <c r="E194" s="262" t="s">
        <v>22</v>
      </c>
      <c r="F194" s="263" t="s">
        <v>478</v>
      </c>
      <c r="G194" s="261"/>
      <c r="H194" s="264">
        <v>130.69999999999999</v>
      </c>
      <c r="I194" s="265"/>
      <c r="J194" s="261"/>
      <c r="K194" s="261"/>
      <c r="L194" s="266"/>
      <c r="M194" s="267"/>
      <c r="N194" s="268"/>
      <c r="O194" s="268"/>
      <c r="P194" s="268"/>
      <c r="Q194" s="268"/>
      <c r="R194" s="268"/>
      <c r="S194" s="268"/>
      <c r="T194" s="269"/>
      <c r="AT194" s="270" t="s">
        <v>172</v>
      </c>
      <c r="AU194" s="270" t="s">
        <v>135</v>
      </c>
      <c r="AV194" s="14" t="s">
        <v>140</v>
      </c>
      <c r="AW194" s="14" t="s">
        <v>40</v>
      </c>
      <c r="AX194" s="14" t="s">
        <v>76</v>
      </c>
      <c r="AY194" s="270" t="s">
        <v>127</v>
      </c>
    </row>
    <row r="195" spans="2:65" s="13" customFormat="1" ht="13.5">
      <c r="B195" s="246"/>
      <c r="C195" s="247"/>
      <c r="D195" s="226" t="s">
        <v>172</v>
      </c>
      <c r="E195" s="248" t="s">
        <v>22</v>
      </c>
      <c r="F195" s="249" t="s">
        <v>479</v>
      </c>
      <c r="G195" s="247"/>
      <c r="H195" s="250" t="s">
        <v>22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AT195" s="256" t="s">
        <v>172</v>
      </c>
      <c r="AU195" s="256" t="s">
        <v>135</v>
      </c>
      <c r="AV195" s="13" t="s">
        <v>24</v>
      </c>
      <c r="AW195" s="13" t="s">
        <v>40</v>
      </c>
      <c r="AX195" s="13" t="s">
        <v>76</v>
      </c>
      <c r="AY195" s="256" t="s">
        <v>127</v>
      </c>
    </row>
    <row r="196" spans="2:65" s="11" customFormat="1" ht="13.5">
      <c r="B196" s="215"/>
      <c r="C196" s="216"/>
      <c r="D196" s="226" t="s">
        <v>172</v>
      </c>
      <c r="E196" s="227" t="s">
        <v>22</v>
      </c>
      <c r="F196" s="228" t="s">
        <v>480</v>
      </c>
      <c r="G196" s="216"/>
      <c r="H196" s="229">
        <v>10.92</v>
      </c>
      <c r="I196" s="220"/>
      <c r="J196" s="216"/>
      <c r="K196" s="216"/>
      <c r="L196" s="221"/>
      <c r="M196" s="222"/>
      <c r="N196" s="223"/>
      <c r="O196" s="223"/>
      <c r="P196" s="223"/>
      <c r="Q196" s="223"/>
      <c r="R196" s="223"/>
      <c r="S196" s="223"/>
      <c r="T196" s="224"/>
      <c r="AT196" s="225" t="s">
        <v>172</v>
      </c>
      <c r="AU196" s="225" t="s">
        <v>135</v>
      </c>
      <c r="AV196" s="11" t="s">
        <v>135</v>
      </c>
      <c r="AW196" s="11" t="s">
        <v>40</v>
      </c>
      <c r="AX196" s="11" t="s">
        <v>76</v>
      </c>
      <c r="AY196" s="225" t="s">
        <v>127</v>
      </c>
    </row>
    <row r="197" spans="2:65" s="11" customFormat="1" ht="13.5">
      <c r="B197" s="215"/>
      <c r="C197" s="216"/>
      <c r="D197" s="226" t="s">
        <v>172</v>
      </c>
      <c r="E197" s="227" t="s">
        <v>22</v>
      </c>
      <c r="F197" s="228" t="s">
        <v>481</v>
      </c>
      <c r="G197" s="216"/>
      <c r="H197" s="229">
        <v>8.0399999999999991</v>
      </c>
      <c r="I197" s="220"/>
      <c r="J197" s="216"/>
      <c r="K197" s="216"/>
      <c r="L197" s="221"/>
      <c r="M197" s="222"/>
      <c r="N197" s="223"/>
      <c r="O197" s="223"/>
      <c r="P197" s="223"/>
      <c r="Q197" s="223"/>
      <c r="R197" s="223"/>
      <c r="S197" s="223"/>
      <c r="T197" s="224"/>
      <c r="AT197" s="225" t="s">
        <v>172</v>
      </c>
      <c r="AU197" s="225" t="s">
        <v>135</v>
      </c>
      <c r="AV197" s="11" t="s">
        <v>135</v>
      </c>
      <c r="AW197" s="11" t="s">
        <v>40</v>
      </c>
      <c r="AX197" s="11" t="s">
        <v>76</v>
      </c>
      <c r="AY197" s="225" t="s">
        <v>127</v>
      </c>
    </row>
    <row r="198" spans="2:65" s="11" customFormat="1" ht="13.5">
      <c r="B198" s="215"/>
      <c r="C198" s="216"/>
      <c r="D198" s="226" t="s">
        <v>172</v>
      </c>
      <c r="E198" s="227" t="s">
        <v>22</v>
      </c>
      <c r="F198" s="228" t="s">
        <v>482</v>
      </c>
      <c r="G198" s="216"/>
      <c r="H198" s="229">
        <v>4.08</v>
      </c>
      <c r="I198" s="220"/>
      <c r="J198" s="216"/>
      <c r="K198" s="216"/>
      <c r="L198" s="221"/>
      <c r="M198" s="222"/>
      <c r="N198" s="223"/>
      <c r="O198" s="223"/>
      <c r="P198" s="223"/>
      <c r="Q198" s="223"/>
      <c r="R198" s="223"/>
      <c r="S198" s="223"/>
      <c r="T198" s="224"/>
      <c r="AT198" s="225" t="s">
        <v>172</v>
      </c>
      <c r="AU198" s="225" t="s">
        <v>135</v>
      </c>
      <c r="AV198" s="11" t="s">
        <v>135</v>
      </c>
      <c r="AW198" s="11" t="s">
        <v>40</v>
      </c>
      <c r="AX198" s="11" t="s">
        <v>76</v>
      </c>
      <c r="AY198" s="225" t="s">
        <v>127</v>
      </c>
    </row>
    <row r="199" spans="2:65" s="14" customFormat="1" ht="13.5">
      <c r="B199" s="260"/>
      <c r="C199" s="261"/>
      <c r="D199" s="226" t="s">
        <v>172</v>
      </c>
      <c r="E199" s="262" t="s">
        <v>22</v>
      </c>
      <c r="F199" s="263" t="s">
        <v>478</v>
      </c>
      <c r="G199" s="261"/>
      <c r="H199" s="264">
        <v>23.04</v>
      </c>
      <c r="I199" s="265"/>
      <c r="J199" s="261"/>
      <c r="K199" s="261"/>
      <c r="L199" s="266"/>
      <c r="M199" s="267"/>
      <c r="N199" s="268"/>
      <c r="O199" s="268"/>
      <c r="P199" s="268"/>
      <c r="Q199" s="268"/>
      <c r="R199" s="268"/>
      <c r="S199" s="268"/>
      <c r="T199" s="269"/>
      <c r="AT199" s="270" t="s">
        <v>172</v>
      </c>
      <c r="AU199" s="270" t="s">
        <v>135</v>
      </c>
      <c r="AV199" s="14" t="s">
        <v>140</v>
      </c>
      <c r="AW199" s="14" t="s">
        <v>40</v>
      </c>
      <c r="AX199" s="14" t="s">
        <v>76</v>
      </c>
      <c r="AY199" s="270" t="s">
        <v>127</v>
      </c>
    </row>
    <row r="200" spans="2:65" s="12" customFormat="1" ht="13.5">
      <c r="B200" s="230"/>
      <c r="C200" s="231"/>
      <c r="D200" s="217" t="s">
        <v>172</v>
      </c>
      <c r="E200" s="232" t="s">
        <v>22</v>
      </c>
      <c r="F200" s="233" t="s">
        <v>183</v>
      </c>
      <c r="G200" s="231"/>
      <c r="H200" s="234">
        <v>153.74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AT200" s="240" t="s">
        <v>172</v>
      </c>
      <c r="AU200" s="240" t="s">
        <v>135</v>
      </c>
      <c r="AV200" s="12" t="s">
        <v>134</v>
      </c>
      <c r="AW200" s="12" t="s">
        <v>40</v>
      </c>
      <c r="AX200" s="12" t="s">
        <v>24</v>
      </c>
      <c r="AY200" s="240" t="s">
        <v>127</v>
      </c>
    </row>
    <row r="201" spans="2:65" s="1" customFormat="1" ht="22.5" customHeight="1">
      <c r="B201" s="41"/>
      <c r="C201" s="205" t="s">
        <v>483</v>
      </c>
      <c r="D201" s="205" t="s">
        <v>168</v>
      </c>
      <c r="E201" s="206" t="s">
        <v>484</v>
      </c>
      <c r="F201" s="207" t="s">
        <v>485</v>
      </c>
      <c r="G201" s="208" t="s">
        <v>132</v>
      </c>
      <c r="H201" s="209">
        <v>10.77</v>
      </c>
      <c r="I201" s="210"/>
      <c r="J201" s="211">
        <f>ROUND(I201*H201,2)</f>
        <v>0</v>
      </c>
      <c r="K201" s="207" t="s">
        <v>22</v>
      </c>
      <c r="L201" s="212"/>
      <c r="M201" s="213" t="s">
        <v>22</v>
      </c>
      <c r="N201" s="214" t="s">
        <v>48</v>
      </c>
      <c r="O201" s="42"/>
      <c r="P201" s="202">
        <f>O201*H201</f>
        <v>0</v>
      </c>
      <c r="Q201" s="202">
        <v>0.05</v>
      </c>
      <c r="R201" s="202">
        <f>Q201*H201</f>
        <v>0.53849999999999998</v>
      </c>
      <c r="S201" s="202">
        <v>0</v>
      </c>
      <c r="T201" s="203">
        <f>S201*H201</f>
        <v>0</v>
      </c>
      <c r="AR201" s="24" t="s">
        <v>370</v>
      </c>
      <c r="AT201" s="24" t="s">
        <v>168</v>
      </c>
      <c r="AU201" s="24" t="s">
        <v>135</v>
      </c>
      <c r="AY201" s="24" t="s">
        <v>127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24" t="s">
        <v>135</v>
      </c>
      <c r="BK201" s="204">
        <f>ROUND(I201*H201,2)</f>
        <v>0</v>
      </c>
      <c r="BL201" s="24" t="s">
        <v>204</v>
      </c>
      <c r="BM201" s="24" t="s">
        <v>486</v>
      </c>
    </row>
    <row r="202" spans="2:65" s="11" customFormat="1" ht="13.5">
      <c r="B202" s="215"/>
      <c r="C202" s="216"/>
      <c r="D202" s="226" t="s">
        <v>172</v>
      </c>
      <c r="E202" s="227" t="s">
        <v>22</v>
      </c>
      <c r="F202" s="228" t="s">
        <v>487</v>
      </c>
      <c r="G202" s="216"/>
      <c r="H202" s="229">
        <v>10.456</v>
      </c>
      <c r="I202" s="220"/>
      <c r="J202" s="216"/>
      <c r="K202" s="216"/>
      <c r="L202" s="221"/>
      <c r="M202" s="222"/>
      <c r="N202" s="223"/>
      <c r="O202" s="223"/>
      <c r="P202" s="223"/>
      <c r="Q202" s="223"/>
      <c r="R202" s="223"/>
      <c r="S202" s="223"/>
      <c r="T202" s="224"/>
      <c r="AT202" s="225" t="s">
        <v>172</v>
      </c>
      <c r="AU202" s="225" t="s">
        <v>135</v>
      </c>
      <c r="AV202" s="11" t="s">
        <v>135</v>
      </c>
      <c r="AW202" s="11" t="s">
        <v>40</v>
      </c>
      <c r="AX202" s="11" t="s">
        <v>24</v>
      </c>
      <c r="AY202" s="225" t="s">
        <v>127</v>
      </c>
    </row>
    <row r="203" spans="2:65" s="11" customFormat="1" ht="13.5">
      <c r="B203" s="215"/>
      <c r="C203" s="216"/>
      <c r="D203" s="217" t="s">
        <v>172</v>
      </c>
      <c r="E203" s="216"/>
      <c r="F203" s="218" t="s">
        <v>488</v>
      </c>
      <c r="G203" s="216"/>
      <c r="H203" s="219">
        <v>10.77</v>
      </c>
      <c r="I203" s="220"/>
      <c r="J203" s="216"/>
      <c r="K203" s="216"/>
      <c r="L203" s="221"/>
      <c r="M203" s="222"/>
      <c r="N203" s="223"/>
      <c r="O203" s="223"/>
      <c r="P203" s="223"/>
      <c r="Q203" s="223"/>
      <c r="R203" s="223"/>
      <c r="S203" s="223"/>
      <c r="T203" s="224"/>
      <c r="AT203" s="225" t="s">
        <v>172</v>
      </c>
      <c r="AU203" s="225" t="s">
        <v>135</v>
      </c>
      <c r="AV203" s="11" t="s">
        <v>135</v>
      </c>
      <c r="AW203" s="11" t="s">
        <v>6</v>
      </c>
      <c r="AX203" s="11" t="s">
        <v>24</v>
      </c>
      <c r="AY203" s="225" t="s">
        <v>127</v>
      </c>
    </row>
    <row r="204" spans="2:65" s="1" customFormat="1" ht="22.5" customHeight="1">
      <c r="B204" s="41"/>
      <c r="C204" s="205" t="s">
        <v>489</v>
      </c>
      <c r="D204" s="205" t="s">
        <v>168</v>
      </c>
      <c r="E204" s="206" t="s">
        <v>490</v>
      </c>
      <c r="F204" s="207" t="s">
        <v>491</v>
      </c>
      <c r="G204" s="208" t="s">
        <v>165</v>
      </c>
      <c r="H204" s="209">
        <v>23.731000000000002</v>
      </c>
      <c r="I204" s="210"/>
      <c r="J204" s="211">
        <f>ROUND(I204*H204,2)</f>
        <v>0</v>
      </c>
      <c r="K204" s="207" t="s">
        <v>133</v>
      </c>
      <c r="L204" s="212"/>
      <c r="M204" s="213" t="s">
        <v>22</v>
      </c>
      <c r="N204" s="214" t="s">
        <v>48</v>
      </c>
      <c r="O204" s="42"/>
      <c r="P204" s="202">
        <f>O204*H204</f>
        <v>0</v>
      </c>
      <c r="Q204" s="202">
        <v>3.5000000000000001E-3</v>
      </c>
      <c r="R204" s="202">
        <f>Q204*H204</f>
        <v>8.3058500000000007E-2</v>
      </c>
      <c r="S204" s="202">
        <v>0</v>
      </c>
      <c r="T204" s="203">
        <f>S204*H204</f>
        <v>0</v>
      </c>
      <c r="AR204" s="24" t="s">
        <v>370</v>
      </c>
      <c r="AT204" s="24" t="s">
        <v>168</v>
      </c>
      <c r="AU204" s="24" t="s">
        <v>135</v>
      </c>
      <c r="AY204" s="24" t="s">
        <v>127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24" t="s">
        <v>135</v>
      </c>
      <c r="BK204" s="204">
        <f>ROUND(I204*H204,2)</f>
        <v>0</v>
      </c>
      <c r="BL204" s="24" t="s">
        <v>204</v>
      </c>
      <c r="BM204" s="24" t="s">
        <v>492</v>
      </c>
    </row>
    <row r="205" spans="2:65" s="11" customFormat="1" ht="13.5">
      <c r="B205" s="215"/>
      <c r="C205" s="216"/>
      <c r="D205" s="217" t="s">
        <v>172</v>
      </c>
      <c r="E205" s="216"/>
      <c r="F205" s="218" t="s">
        <v>493</v>
      </c>
      <c r="G205" s="216"/>
      <c r="H205" s="219">
        <v>23.731000000000002</v>
      </c>
      <c r="I205" s="220"/>
      <c r="J205" s="216"/>
      <c r="K205" s="216"/>
      <c r="L205" s="221"/>
      <c r="M205" s="222"/>
      <c r="N205" s="223"/>
      <c r="O205" s="223"/>
      <c r="P205" s="223"/>
      <c r="Q205" s="223"/>
      <c r="R205" s="223"/>
      <c r="S205" s="223"/>
      <c r="T205" s="224"/>
      <c r="AT205" s="225" t="s">
        <v>172</v>
      </c>
      <c r="AU205" s="225" t="s">
        <v>135</v>
      </c>
      <c r="AV205" s="11" t="s">
        <v>135</v>
      </c>
      <c r="AW205" s="11" t="s">
        <v>6</v>
      </c>
      <c r="AX205" s="11" t="s">
        <v>24</v>
      </c>
      <c r="AY205" s="225" t="s">
        <v>127</v>
      </c>
    </row>
    <row r="206" spans="2:65" s="1" customFormat="1" ht="22.5" customHeight="1">
      <c r="B206" s="41"/>
      <c r="C206" s="193" t="s">
        <v>494</v>
      </c>
      <c r="D206" s="193" t="s">
        <v>129</v>
      </c>
      <c r="E206" s="194" t="s">
        <v>495</v>
      </c>
      <c r="F206" s="195" t="s">
        <v>496</v>
      </c>
      <c r="G206" s="196" t="s">
        <v>201</v>
      </c>
      <c r="H206" s="197">
        <v>228.8</v>
      </c>
      <c r="I206" s="198"/>
      <c r="J206" s="199">
        <f>ROUND(I206*H206,2)</f>
        <v>0</v>
      </c>
      <c r="K206" s="195" t="s">
        <v>133</v>
      </c>
      <c r="L206" s="61"/>
      <c r="M206" s="200" t="s">
        <v>22</v>
      </c>
      <c r="N206" s="201" t="s">
        <v>48</v>
      </c>
      <c r="O206" s="42"/>
      <c r="P206" s="202">
        <f>O206*H206</f>
        <v>0</v>
      </c>
      <c r="Q206" s="202">
        <v>0</v>
      </c>
      <c r="R206" s="202">
        <f>Q206*H206</f>
        <v>0</v>
      </c>
      <c r="S206" s="202">
        <v>0</v>
      </c>
      <c r="T206" s="203">
        <f>S206*H206</f>
        <v>0</v>
      </c>
      <c r="AR206" s="24" t="s">
        <v>204</v>
      </c>
      <c r="AT206" s="24" t="s">
        <v>129</v>
      </c>
      <c r="AU206" s="24" t="s">
        <v>135</v>
      </c>
      <c r="AY206" s="24" t="s">
        <v>127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24" t="s">
        <v>135</v>
      </c>
      <c r="BK206" s="204">
        <f>ROUND(I206*H206,2)</f>
        <v>0</v>
      </c>
      <c r="BL206" s="24" t="s">
        <v>204</v>
      </c>
      <c r="BM206" s="24" t="s">
        <v>497</v>
      </c>
    </row>
    <row r="207" spans="2:65" s="11" customFormat="1" ht="13.5">
      <c r="B207" s="215"/>
      <c r="C207" s="216"/>
      <c r="D207" s="226" t="s">
        <v>172</v>
      </c>
      <c r="E207" s="227" t="s">
        <v>22</v>
      </c>
      <c r="F207" s="228" t="s">
        <v>498</v>
      </c>
      <c r="G207" s="216"/>
      <c r="H207" s="229">
        <v>109.2</v>
      </c>
      <c r="I207" s="220"/>
      <c r="J207" s="216"/>
      <c r="K207" s="216"/>
      <c r="L207" s="221"/>
      <c r="M207" s="222"/>
      <c r="N207" s="223"/>
      <c r="O207" s="223"/>
      <c r="P207" s="223"/>
      <c r="Q207" s="223"/>
      <c r="R207" s="223"/>
      <c r="S207" s="223"/>
      <c r="T207" s="224"/>
      <c r="AT207" s="225" t="s">
        <v>172</v>
      </c>
      <c r="AU207" s="225" t="s">
        <v>135</v>
      </c>
      <c r="AV207" s="11" t="s">
        <v>135</v>
      </c>
      <c r="AW207" s="11" t="s">
        <v>40</v>
      </c>
      <c r="AX207" s="11" t="s">
        <v>76</v>
      </c>
      <c r="AY207" s="225" t="s">
        <v>127</v>
      </c>
    </row>
    <row r="208" spans="2:65" s="11" customFormat="1" ht="13.5">
      <c r="B208" s="215"/>
      <c r="C208" s="216"/>
      <c r="D208" s="226" t="s">
        <v>172</v>
      </c>
      <c r="E208" s="227" t="s">
        <v>22</v>
      </c>
      <c r="F208" s="228" t="s">
        <v>499</v>
      </c>
      <c r="G208" s="216"/>
      <c r="H208" s="229">
        <v>80.400000000000006</v>
      </c>
      <c r="I208" s="220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AT208" s="225" t="s">
        <v>172</v>
      </c>
      <c r="AU208" s="225" t="s">
        <v>135</v>
      </c>
      <c r="AV208" s="11" t="s">
        <v>135</v>
      </c>
      <c r="AW208" s="11" t="s">
        <v>40</v>
      </c>
      <c r="AX208" s="11" t="s">
        <v>76</v>
      </c>
      <c r="AY208" s="225" t="s">
        <v>127</v>
      </c>
    </row>
    <row r="209" spans="2:65" s="11" customFormat="1" ht="13.5">
      <c r="B209" s="215"/>
      <c r="C209" s="216"/>
      <c r="D209" s="226" t="s">
        <v>172</v>
      </c>
      <c r="E209" s="227" t="s">
        <v>22</v>
      </c>
      <c r="F209" s="228" t="s">
        <v>22</v>
      </c>
      <c r="G209" s="216"/>
      <c r="H209" s="229">
        <v>0</v>
      </c>
      <c r="I209" s="220"/>
      <c r="J209" s="216"/>
      <c r="K209" s="216"/>
      <c r="L209" s="221"/>
      <c r="M209" s="222"/>
      <c r="N209" s="223"/>
      <c r="O209" s="223"/>
      <c r="P209" s="223"/>
      <c r="Q209" s="223"/>
      <c r="R209" s="223"/>
      <c r="S209" s="223"/>
      <c r="T209" s="224"/>
      <c r="AT209" s="225" t="s">
        <v>172</v>
      </c>
      <c r="AU209" s="225" t="s">
        <v>135</v>
      </c>
      <c r="AV209" s="11" t="s">
        <v>135</v>
      </c>
      <c r="AW209" s="11" t="s">
        <v>40</v>
      </c>
      <c r="AX209" s="11" t="s">
        <v>76</v>
      </c>
      <c r="AY209" s="225" t="s">
        <v>127</v>
      </c>
    </row>
    <row r="210" spans="2:65" s="11" customFormat="1" ht="13.5">
      <c r="B210" s="215"/>
      <c r="C210" s="216"/>
      <c r="D210" s="226" t="s">
        <v>172</v>
      </c>
      <c r="E210" s="227" t="s">
        <v>22</v>
      </c>
      <c r="F210" s="228" t="s">
        <v>500</v>
      </c>
      <c r="G210" s="216"/>
      <c r="H210" s="229">
        <v>39.200000000000003</v>
      </c>
      <c r="I210" s="220"/>
      <c r="J210" s="216"/>
      <c r="K210" s="216"/>
      <c r="L210" s="221"/>
      <c r="M210" s="222"/>
      <c r="N210" s="223"/>
      <c r="O210" s="223"/>
      <c r="P210" s="223"/>
      <c r="Q210" s="223"/>
      <c r="R210" s="223"/>
      <c r="S210" s="223"/>
      <c r="T210" s="224"/>
      <c r="AT210" s="225" t="s">
        <v>172</v>
      </c>
      <c r="AU210" s="225" t="s">
        <v>135</v>
      </c>
      <c r="AV210" s="11" t="s">
        <v>135</v>
      </c>
      <c r="AW210" s="11" t="s">
        <v>40</v>
      </c>
      <c r="AX210" s="11" t="s">
        <v>76</v>
      </c>
      <c r="AY210" s="225" t="s">
        <v>127</v>
      </c>
    </row>
    <row r="211" spans="2:65" s="12" customFormat="1" ht="13.5">
      <c r="B211" s="230"/>
      <c r="C211" s="231"/>
      <c r="D211" s="217" t="s">
        <v>172</v>
      </c>
      <c r="E211" s="232" t="s">
        <v>22</v>
      </c>
      <c r="F211" s="233" t="s">
        <v>183</v>
      </c>
      <c r="G211" s="231"/>
      <c r="H211" s="234">
        <v>228.8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AT211" s="240" t="s">
        <v>172</v>
      </c>
      <c r="AU211" s="240" t="s">
        <v>135</v>
      </c>
      <c r="AV211" s="12" t="s">
        <v>134</v>
      </c>
      <c r="AW211" s="12" t="s">
        <v>40</v>
      </c>
      <c r="AX211" s="12" t="s">
        <v>24</v>
      </c>
      <c r="AY211" s="240" t="s">
        <v>127</v>
      </c>
    </row>
    <row r="212" spans="2:65" s="1" customFormat="1" ht="22.5" customHeight="1">
      <c r="B212" s="41"/>
      <c r="C212" s="205" t="s">
        <v>501</v>
      </c>
      <c r="D212" s="205" t="s">
        <v>168</v>
      </c>
      <c r="E212" s="206" t="s">
        <v>502</v>
      </c>
      <c r="F212" s="207" t="s">
        <v>503</v>
      </c>
      <c r="G212" s="208" t="s">
        <v>228</v>
      </c>
      <c r="H212" s="209">
        <v>251.68</v>
      </c>
      <c r="I212" s="210"/>
      <c r="J212" s="211">
        <f>ROUND(I212*H212,2)</f>
        <v>0</v>
      </c>
      <c r="K212" s="207" t="s">
        <v>133</v>
      </c>
      <c r="L212" s="212"/>
      <c r="M212" s="213" t="s">
        <v>22</v>
      </c>
      <c r="N212" s="214" t="s">
        <v>48</v>
      </c>
      <c r="O212" s="42"/>
      <c r="P212" s="202">
        <f>O212*H212</f>
        <v>0</v>
      </c>
      <c r="Q212" s="202">
        <v>5.4600000000000004E-4</v>
      </c>
      <c r="R212" s="202">
        <f>Q212*H212</f>
        <v>0.13741728</v>
      </c>
      <c r="S212" s="202">
        <v>0</v>
      </c>
      <c r="T212" s="203">
        <f>S212*H212</f>
        <v>0</v>
      </c>
      <c r="AR212" s="24" t="s">
        <v>370</v>
      </c>
      <c r="AT212" s="24" t="s">
        <v>168</v>
      </c>
      <c r="AU212" s="24" t="s">
        <v>135</v>
      </c>
      <c r="AY212" s="24" t="s">
        <v>127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24" t="s">
        <v>135</v>
      </c>
      <c r="BK212" s="204">
        <f>ROUND(I212*H212,2)</f>
        <v>0</v>
      </c>
      <c r="BL212" s="24" t="s">
        <v>204</v>
      </c>
      <c r="BM212" s="24" t="s">
        <v>504</v>
      </c>
    </row>
    <row r="213" spans="2:65" s="11" customFormat="1" ht="13.5">
      <c r="B213" s="215"/>
      <c r="C213" s="216"/>
      <c r="D213" s="217" t="s">
        <v>172</v>
      </c>
      <c r="E213" s="216"/>
      <c r="F213" s="218" t="s">
        <v>505</v>
      </c>
      <c r="G213" s="216"/>
      <c r="H213" s="219">
        <v>251.68</v>
      </c>
      <c r="I213" s="220"/>
      <c r="J213" s="216"/>
      <c r="K213" s="216"/>
      <c r="L213" s="221"/>
      <c r="M213" s="222"/>
      <c r="N213" s="223"/>
      <c r="O213" s="223"/>
      <c r="P213" s="223"/>
      <c r="Q213" s="223"/>
      <c r="R213" s="223"/>
      <c r="S213" s="223"/>
      <c r="T213" s="224"/>
      <c r="AT213" s="225" t="s">
        <v>172</v>
      </c>
      <c r="AU213" s="225" t="s">
        <v>135</v>
      </c>
      <c r="AV213" s="11" t="s">
        <v>135</v>
      </c>
      <c r="AW213" s="11" t="s">
        <v>6</v>
      </c>
      <c r="AX213" s="11" t="s">
        <v>24</v>
      </c>
      <c r="AY213" s="225" t="s">
        <v>127</v>
      </c>
    </row>
    <row r="214" spans="2:65" s="1" customFormat="1" ht="22.5" customHeight="1">
      <c r="B214" s="41"/>
      <c r="C214" s="193" t="s">
        <v>506</v>
      </c>
      <c r="D214" s="193" t="s">
        <v>129</v>
      </c>
      <c r="E214" s="194" t="s">
        <v>507</v>
      </c>
      <c r="F214" s="195" t="s">
        <v>508</v>
      </c>
      <c r="G214" s="196" t="s">
        <v>158</v>
      </c>
      <c r="H214" s="197">
        <v>4.0650000000000004</v>
      </c>
      <c r="I214" s="198"/>
      <c r="J214" s="199">
        <f>ROUND(I214*H214,2)</f>
        <v>0</v>
      </c>
      <c r="K214" s="195" t="s">
        <v>133</v>
      </c>
      <c r="L214" s="61"/>
      <c r="M214" s="200" t="s">
        <v>22</v>
      </c>
      <c r="N214" s="201" t="s">
        <v>48</v>
      </c>
      <c r="O214" s="42"/>
      <c r="P214" s="202">
        <f>O214*H214</f>
        <v>0</v>
      </c>
      <c r="Q214" s="202">
        <v>0</v>
      </c>
      <c r="R214" s="202">
        <f>Q214*H214</f>
        <v>0</v>
      </c>
      <c r="S214" s="202">
        <v>0</v>
      </c>
      <c r="T214" s="203">
        <f>S214*H214</f>
        <v>0</v>
      </c>
      <c r="AR214" s="24" t="s">
        <v>204</v>
      </c>
      <c r="AT214" s="24" t="s">
        <v>129</v>
      </c>
      <c r="AU214" s="24" t="s">
        <v>135</v>
      </c>
      <c r="AY214" s="24" t="s">
        <v>127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24" t="s">
        <v>135</v>
      </c>
      <c r="BK214" s="204">
        <f>ROUND(I214*H214,2)</f>
        <v>0</v>
      </c>
      <c r="BL214" s="24" t="s">
        <v>204</v>
      </c>
      <c r="BM214" s="24" t="s">
        <v>509</v>
      </c>
    </row>
    <row r="215" spans="2:65" s="10" customFormat="1" ht="29.85" customHeight="1">
      <c r="B215" s="176"/>
      <c r="C215" s="177"/>
      <c r="D215" s="190" t="s">
        <v>75</v>
      </c>
      <c r="E215" s="191" t="s">
        <v>510</v>
      </c>
      <c r="F215" s="191" t="s">
        <v>511</v>
      </c>
      <c r="G215" s="177"/>
      <c r="H215" s="177"/>
      <c r="I215" s="180"/>
      <c r="J215" s="192">
        <f>BK215</f>
        <v>0</v>
      </c>
      <c r="K215" s="177"/>
      <c r="L215" s="182"/>
      <c r="M215" s="183"/>
      <c r="N215" s="184"/>
      <c r="O215" s="184"/>
      <c r="P215" s="185">
        <f>SUM(P216:P231)</f>
        <v>0</v>
      </c>
      <c r="Q215" s="184"/>
      <c r="R215" s="185">
        <f>SUM(R216:R231)</f>
        <v>1.72215768</v>
      </c>
      <c r="S215" s="184"/>
      <c r="T215" s="186">
        <f>SUM(T216:T231)</f>
        <v>0.54129800000000006</v>
      </c>
      <c r="AR215" s="187" t="s">
        <v>24</v>
      </c>
      <c r="AT215" s="188" t="s">
        <v>75</v>
      </c>
      <c r="AU215" s="188" t="s">
        <v>24</v>
      </c>
      <c r="AY215" s="187" t="s">
        <v>127</v>
      </c>
      <c r="BK215" s="189">
        <f>SUM(BK216:BK231)</f>
        <v>0</v>
      </c>
    </row>
    <row r="216" spans="2:65" s="1" customFormat="1" ht="22.5" customHeight="1">
      <c r="B216" s="41"/>
      <c r="C216" s="193" t="s">
        <v>512</v>
      </c>
      <c r="D216" s="193" t="s">
        <v>129</v>
      </c>
      <c r="E216" s="194" t="s">
        <v>513</v>
      </c>
      <c r="F216" s="195" t="s">
        <v>514</v>
      </c>
      <c r="G216" s="196" t="s">
        <v>228</v>
      </c>
      <c r="H216" s="197">
        <v>1</v>
      </c>
      <c r="I216" s="198"/>
      <c r="J216" s="199">
        <f>ROUND(I216*H216,2)</f>
        <v>0</v>
      </c>
      <c r="K216" s="195" t="s">
        <v>22</v>
      </c>
      <c r="L216" s="61"/>
      <c r="M216" s="200" t="s">
        <v>22</v>
      </c>
      <c r="N216" s="201" t="s">
        <v>48</v>
      </c>
      <c r="O216" s="42"/>
      <c r="P216" s="202">
        <f>O216*H216</f>
        <v>0</v>
      </c>
      <c r="Q216" s="202">
        <v>0</v>
      </c>
      <c r="R216" s="202">
        <f>Q216*H216</f>
        <v>0</v>
      </c>
      <c r="S216" s="202">
        <v>0</v>
      </c>
      <c r="T216" s="203">
        <f>S216*H216</f>
        <v>0</v>
      </c>
      <c r="AR216" s="24" t="s">
        <v>134</v>
      </c>
      <c r="AT216" s="24" t="s">
        <v>129</v>
      </c>
      <c r="AU216" s="24" t="s">
        <v>135</v>
      </c>
      <c r="AY216" s="24" t="s">
        <v>127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24" t="s">
        <v>135</v>
      </c>
      <c r="BK216" s="204">
        <f>ROUND(I216*H216,2)</f>
        <v>0</v>
      </c>
      <c r="BL216" s="24" t="s">
        <v>134</v>
      </c>
      <c r="BM216" s="24" t="s">
        <v>515</v>
      </c>
    </row>
    <row r="217" spans="2:65" s="1" customFormat="1" ht="22.5" customHeight="1">
      <c r="B217" s="41"/>
      <c r="C217" s="193" t="s">
        <v>266</v>
      </c>
      <c r="D217" s="193" t="s">
        <v>129</v>
      </c>
      <c r="E217" s="194" t="s">
        <v>516</v>
      </c>
      <c r="F217" s="195" t="s">
        <v>517</v>
      </c>
      <c r="G217" s="196" t="s">
        <v>201</v>
      </c>
      <c r="H217" s="197">
        <v>119.2</v>
      </c>
      <c r="I217" s="198"/>
      <c r="J217" s="199">
        <f>ROUND(I217*H217,2)</f>
        <v>0</v>
      </c>
      <c r="K217" s="195" t="s">
        <v>133</v>
      </c>
      <c r="L217" s="61"/>
      <c r="M217" s="200" t="s">
        <v>22</v>
      </c>
      <c r="N217" s="201" t="s">
        <v>48</v>
      </c>
      <c r="O217" s="42"/>
      <c r="P217" s="202">
        <f>O217*H217</f>
        <v>0</v>
      </c>
      <c r="Q217" s="202">
        <v>0</v>
      </c>
      <c r="R217" s="202">
        <f>Q217*H217</f>
        <v>0</v>
      </c>
      <c r="S217" s="202">
        <v>1.91E-3</v>
      </c>
      <c r="T217" s="203">
        <f>S217*H217</f>
        <v>0.22767200000000001</v>
      </c>
      <c r="AR217" s="24" t="s">
        <v>204</v>
      </c>
      <c r="AT217" s="24" t="s">
        <v>129</v>
      </c>
      <c r="AU217" s="24" t="s">
        <v>135</v>
      </c>
      <c r="AY217" s="24" t="s">
        <v>127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24" t="s">
        <v>135</v>
      </c>
      <c r="BK217" s="204">
        <f>ROUND(I217*H217,2)</f>
        <v>0</v>
      </c>
      <c r="BL217" s="24" t="s">
        <v>204</v>
      </c>
      <c r="BM217" s="24" t="s">
        <v>518</v>
      </c>
    </row>
    <row r="218" spans="2:65" s="11" customFormat="1" ht="13.5">
      <c r="B218" s="215"/>
      <c r="C218" s="216"/>
      <c r="D218" s="226" t="s">
        <v>172</v>
      </c>
      <c r="E218" s="227" t="s">
        <v>22</v>
      </c>
      <c r="F218" s="228" t="s">
        <v>519</v>
      </c>
      <c r="G218" s="216"/>
      <c r="H218" s="229">
        <v>20.399999999999999</v>
      </c>
      <c r="I218" s="220"/>
      <c r="J218" s="216"/>
      <c r="K218" s="216"/>
      <c r="L218" s="221"/>
      <c r="M218" s="222"/>
      <c r="N218" s="223"/>
      <c r="O218" s="223"/>
      <c r="P218" s="223"/>
      <c r="Q218" s="223"/>
      <c r="R218" s="223"/>
      <c r="S218" s="223"/>
      <c r="T218" s="224"/>
      <c r="AT218" s="225" t="s">
        <v>172</v>
      </c>
      <c r="AU218" s="225" t="s">
        <v>135</v>
      </c>
      <c r="AV218" s="11" t="s">
        <v>135</v>
      </c>
      <c r="AW218" s="11" t="s">
        <v>40</v>
      </c>
      <c r="AX218" s="11" t="s">
        <v>76</v>
      </c>
      <c r="AY218" s="225" t="s">
        <v>127</v>
      </c>
    </row>
    <row r="219" spans="2:65" s="11" customFormat="1" ht="13.5">
      <c r="B219" s="215"/>
      <c r="C219" s="216"/>
      <c r="D219" s="226" t="s">
        <v>172</v>
      </c>
      <c r="E219" s="227" t="s">
        <v>22</v>
      </c>
      <c r="F219" s="228" t="s">
        <v>520</v>
      </c>
      <c r="G219" s="216"/>
      <c r="H219" s="229">
        <v>46.8</v>
      </c>
      <c r="I219" s="220"/>
      <c r="J219" s="216"/>
      <c r="K219" s="216"/>
      <c r="L219" s="221"/>
      <c r="M219" s="222"/>
      <c r="N219" s="223"/>
      <c r="O219" s="223"/>
      <c r="P219" s="223"/>
      <c r="Q219" s="223"/>
      <c r="R219" s="223"/>
      <c r="S219" s="223"/>
      <c r="T219" s="224"/>
      <c r="AT219" s="225" t="s">
        <v>172</v>
      </c>
      <c r="AU219" s="225" t="s">
        <v>135</v>
      </c>
      <c r="AV219" s="11" t="s">
        <v>135</v>
      </c>
      <c r="AW219" s="11" t="s">
        <v>40</v>
      </c>
      <c r="AX219" s="11" t="s">
        <v>76</v>
      </c>
      <c r="AY219" s="225" t="s">
        <v>127</v>
      </c>
    </row>
    <row r="220" spans="2:65" s="11" customFormat="1" ht="13.5">
      <c r="B220" s="215"/>
      <c r="C220" s="216"/>
      <c r="D220" s="226" t="s">
        <v>172</v>
      </c>
      <c r="E220" s="227" t="s">
        <v>22</v>
      </c>
      <c r="F220" s="228" t="s">
        <v>521</v>
      </c>
      <c r="G220" s="216"/>
      <c r="H220" s="229">
        <v>52</v>
      </c>
      <c r="I220" s="220"/>
      <c r="J220" s="216"/>
      <c r="K220" s="216"/>
      <c r="L220" s="221"/>
      <c r="M220" s="222"/>
      <c r="N220" s="223"/>
      <c r="O220" s="223"/>
      <c r="P220" s="223"/>
      <c r="Q220" s="223"/>
      <c r="R220" s="223"/>
      <c r="S220" s="223"/>
      <c r="T220" s="224"/>
      <c r="AT220" s="225" t="s">
        <v>172</v>
      </c>
      <c r="AU220" s="225" t="s">
        <v>135</v>
      </c>
      <c r="AV220" s="11" t="s">
        <v>135</v>
      </c>
      <c r="AW220" s="11" t="s">
        <v>40</v>
      </c>
      <c r="AX220" s="11" t="s">
        <v>76</v>
      </c>
      <c r="AY220" s="225" t="s">
        <v>127</v>
      </c>
    </row>
    <row r="221" spans="2:65" s="12" customFormat="1" ht="13.5">
      <c r="B221" s="230"/>
      <c r="C221" s="231"/>
      <c r="D221" s="217" t="s">
        <v>172</v>
      </c>
      <c r="E221" s="232" t="s">
        <v>22</v>
      </c>
      <c r="F221" s="233" t="s">
        <v>183</v>
      </c>
      <c r="G221" s="231"/>
      <c r="H221" s="234">
        <v>119.2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AT221" s="240" t="s">
        <v>172</v>
      </c>
      <c r="AU221" s="240" t="s">
        <v>135</v>
      </c>
      <c r="AV221" s="12" t="s">
        <v>134</v>
      </c>
      <c r="AW221" s="12" t="s">
        <v>40</v>
      </c>
      <c r="AX221" s="12" t="s">
        <v>24</v>
      </c>
      <c r="AY221" s="240" t="s">
        <v>127</v>
      </c>
    </row>
    <row r="222" spans="2:65" s="1" customFormat="1" ht="31.5" customHeight="1">
      <c r="B222" s="41"/>
      <c r="C222" s="193" t="s">
        <v>160</v>
      </c>
      <c r="D222" s="193" t="s">
        <v>129</v>
      </c>
      <c r="E222" s="194" t="s">
        <v>522</v>
      </c>
      <c r="F222" s="195" t="s">
        <v>523</v>
      </c>
      <c r="G222" s="196" t="s">
        <v>201</v>
      </c>
      <c r="H222" s="197">
        <v>20.399999999999999</v>
      </c>
      <c r="I222" s="198"/>
      <c r="J222" s="199">
        <f>ROUND(I222*H222,2)</f>
        <v>0</v>
      </c>
      <c r="K222" s="195" t="s">
        <v>133</v>
      </c>
      <c r="L222" s="61"/>
      <c r="M222" s="200" t="s">
        <v>22</v>
      </c>
      <c r="N222" s="201" t="s">
        <v>48</v>
      </c>
      <c r="O222" s="42"/>
      <c r="P222" s="202">
        <f>O222*H222</f>
        <v>0</v>
      </c>
      <c r="Q222" s="202">
        <v>8.5000000000000006E-3</v>
      </c>
      <c r="R222" s="202">
        <f>Q222*H222</f>
        <v>0.1734</v>
      </c>
      <c r="S222" s="202">
        <v>0</v>
      </c>
      <c r="T222" s="203">
        <f>S222*H222</f>
        <v>0</v>
      </c>
      <c r="AR222" s="24" t="s">
        <v>204</v>
      </c>
      <c r="AT222" s="24" t="s">
        <v>129</v>
      </c>
      <c r="AU222" s="24" t="s">
        <v>135</v>
      </c>
      <c r="AY222" s="24" t="s">
        <v>127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24" t="s">
        <v>135</v>
      </c>
      <c r="BK222" s="204">
        <f>ROUND(I222*H222,2)</f>
        <v>0</v>
      </c>
      <c r="BL222" s="24" t="s">
        <v>204</v>
      </c>
      <c r="BM222" s="24" t="s">
        <v>524</v>
      </c>
    </row>
    <row r="223" spans="2:65" s="11" customFormat="1" ht="13.5">
      <c r="B223" s="215"/>
      <c r="C223" s="216"/>
      <c r="D223" s="217" t="s">
        <v>172</v>
      </c>
      <c r="E223" s="241" t="s">
        <v>22</v>
      </c>
      <c r="F223" s="218" t="s">
        <v>525</v>
      </c>
      <c r="G223" s="216"/>
      <c r="H223" s="219">
        <v>20.399999999999999</v>
      </c>
      <c r="I223" s="220"/>
      <c r="J223" s="216"/>
      <c r="K223" s="216"/>
      <c r="L223" s="221"/>
      <c r="M223" s="222"/>
      <c r="N223" s="223"/>
      <c r="O223" s="223"/>
      <c r="P223" s="223"/>
      <c r="Q223" s="223"/>
      <c r="R223" s="223"/>
      <c r="S223" s="223"/>
      <c r="T223" s="224"/>
      <c r="AT223" s="225" t="s">
        <v>172</v>
      </c>
      <c r="AU223" s="225" t="s">
        <v>135</v>
      </c>
      <c r="AV223" s="11" t="s">
        <v>135</v>
      </c>
      <c r="AW223" s="11" t="s">
        <v>40</v>
      </c>
      <c r="AX223" s="11" t="s">
        <v>24</v>
      </c>
      <c r="AY223" s="225" t="s">
        <v>127</v>
      </c>
    </row>
    <row r="224" spans="2:65" s="1" customFormat="1" ht="31.5" customHeight="1">
      <c r="B224" s="41"/>
      <c r="C224" s="193" t="s">
        <v>526</v>
      </c>
      <c r="D224" s="193" t="s">
        <v>129</v>
      </c>
      <c r="E224" s="194" t="s">
        <v>527</v>
      </c>
      <c r="F224" s="195" t="s">
        <v>528</v>
      </c>
      <c r="G224" s="196" t="s">
        <v>165</v>
      </c>
      <c r="H224" s="197">
        <v>90.168000000000006</v>
      </c>
      <c r="I224" s="198"/>
      <c r="J224" s="199">
        <f>ROUND(I224*H224,2)</f>
        <v>0</v>
      </c>
      <c r="K224" s="195" t="s">
        <v>133</v>
      </c>
      <c r="L224" s="61"/>
      <c r="M224" s="200" t="s">
        <v>22</v>
      </c>
      <c r="N224" s="201" t="s">
        <v>48</v>
      </c>
      <c r="O224" s="42"/>
      <c r="P224" s="202">
        <f>O224*H224</f>
        <v>0</v>
      </c>
      <c r="Q224" s="202">
        <v>9.7599999999999996E-3</v>
      </c>
      <c r="R224" s="202">
        <f>Q224*H224</f>
        <v>0.88003967999999999</v>
      </c>
      <c r="S224" s="202">
        <v>0</v>
      </c>
      <c r="T224" s="203">
        <f>S224*H224</f>
        <v>0</v>
      </c>
      <c r="AR224" s="24" t="s">
        <v>204</v>
      </c>
      <c r="AT224" s="24" t="s">
        <v>129</v>
      </c>
      <c r="AU224" s="24" t="s">
        <v>135</v>
      </c>
      <c r="AY224" s="24" t="s">
        <v>127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24" t="s">
        <v>135</v>
      </c>
      <c r="BK224" s="204">
        <f>ROUND(I224*H224,2)</f>
        <v>0</v>
      </c>
      <c r="BL224" s="24" t="s">
        <v>204</v>
      </c>
      <c r="BM224" s="24" t="s">
        <v>529</v>
      </c>
    </row>
    <row r="225" spans="2:65" s="11" customFormat="1" ht="13.5">
      <c r="B225" s="215"/>
      <c r="C225" s="216"/>
      <c r="D225" s="226" t="s">
        <v>172</v>
      </c>
      <c r="E225" s="227" t="s">
        <v>22</v>
      </c>
      <c r="F225" s="228" t="s">
        <v>530</v>
      </c>
      <c r="G225" s="216"/>
      <c r="H225" s="229">
        <v>40.247999999999998</v>
      </c>
      <c r="I225" s="220"/>
      <c r="J225" s="216"/>
      <c r="K225" s="216"/>
      <c r="L225" s="221"/>
      <c r="M225" s="222"/>
      <c r="N225" s="223"/>
      <c r="O225" s="223"/>
      <c r="P225" s="223"/>
      <c r="Q225" s="223"/>
      <c r="R225" s="223"/>
      <c r="S225" s="223"/>
      <c r="T225" s="224"/>
      <c r="AT225" s="225" t="s">
        <v>172</v>
      </c>
      <c r="AU225" s="225" t="s">
        <v>135</v>
      </c>
      <c r="AV225" s="11" t="s">
        <v>135</v>
      </c>
      <c r="AW225" s="11" t="s">
        <v>40</v>
      </c>
      <c r="AX225" s="11" t="s">
        <v>76</v>
      </c>
      <c r="AY225" s="225" t="s">
        <v>127</v>
      </c>
    </row>
    <row r="226" spans="2:65" s="11" customFormat="1" ht="13.5">
      <c r="B226" s="215"/>
      <c r="C226" s="216"/>
      <c r="D226" s="226" t="s">
        <v>172</v>
      </c>
      <c r="E226" s="227" t="s">
        <v>22</v>
      </c>
      <c r="F226" s="228" t="s">
        <v>531</v>
      </c>
      <c r="G226" s="216"/>
      <c r="H226" s="229">
        <v>49.92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172</v>
      </c>
      <c r="AU226" s="225" t="s">
        <v>135</v>
      </c>
      <c r="AV226" s="11" t="s">
        <v>135</v>
      </c>
      <c r="AW226" s="11" t="s">
        <v>40</v>
      </c>
      <c r="AX226" s="11" t="s">
        <v>76</v>
      </c>
      <c r="AY226" s="225" t="s">
        <v>127</v>
      </c>
    </row>
    <row r="227" spans="2:65" s="12" customFormat="1" ht="13.5">
      <c r="B227" s="230"/>
      <c r="C227" s="231"/>
      <c r="D227" s="217" t="s">
        <v>172</v>
      </c>
      <c r="E227" s="232" t="s">
        <v>22</v>
      </c>
      <c r="F227" s="233" t="s">
        <v>183</v>
      </c>
      <c r="G227" s="231"/>
      <c r="H227" s="234">
        <v>90.168000000000006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AT227" s="240" t="s">
        <v>172</v>
      </c>
      <c r="AU227" s="240" t="s">
        <v>135</v>
      </c>
      <c r="AV227" s="12" t="s">
        <v>134</v>
      </c>
      <c r="AW227" s="12" t="s">
        <v>40</v>
      </c>
      <c r="AX227" s="12" t="s">
        <v>24</v>
      </c>
      <c r="AY227" s="240" t="s">
        <v>127</v>
      </c>
    </row>
    <row r="228" spans="2:65" s="1" customFormat="1" ht="22.5" customHeight="1">
      <c r="B228" s="41"/>
      <c r="C228" s="193" t="s">
        <v>532</v>
      </c>
      <c r="D228" s="193" t="s">
        <v>129</v>
      </c>
      <c r="E228" s="194" t="s">
        <v>533</v>
      </c>
      <c r="F228" s="195" t="s">
        <v>534</v>
      </c>
      <c r="G228" s="196" t="s">
        <v>201</v>
      </c>
      <c r="H228" s="197">
        <v>42</v>
      </c>
      <c r="I228" s="198"/>
      <c r="J228" s="199">
        <f>ROUND(I228*H228,2)</f>
        <v>0</v>
      </c>
      <c r="K228" s="195" t="s">
        <v>133</v>
      </c>
      <c r="L228" s="61"/>
      <c r="M228" s="200" t="s">
        <v>22</v>
      </c>
      <c r="N228" s="201" t="s">
        <v>48</v>
      </c>
      <c r="O228" s="42"/>
      <c r="P228" s="202">
        <f>O228*H228</f>
        <v>0</v>
      </c>
      <c r="Q228" s="202">
        <v>2.9099999999999998E-3</v>
      </c>
      <c r="R228" s="202">
        <f>Q228*H228</f>
        <v>0.12222</v>
      </c>
      <c r="S228" s="202">
        <v>0</v>
      </c>
      <c r="T228" s="203">
        <f>S228*H228</f>
        <v>0</v>
      </c>
      <c r="AR228" s="24" t="s">
        <v>134</v>
      </c>
      <c r="AT228" s="24" t="s">
        <v>129</v>
      </c>
      <c r="AU228" s="24" t="s">
        <v>135</v>
      </c>
      <c r="AY228" s="24" t="s">
        <v>127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24" t="s">
        <v>135</v>
      </c>
      <c r="BK228" s="204">
        <f>ROUND(I228*H228,2)</f>
        <v>0</v>
      </c>
      <c r="BL228" s="24" t="s">
        <v>134</v>
      </c>
      <c r="BM228" s="24" t="s">
        <v>535</v>
      </c>
    </row>
    <row r="229" spans="2:65" s="1" customFormat="1" ht="31.5" customHeight="1">
      <c r="B229" s="41"/>
      <c r="C229" s="193" t="s">
        <v>536</v>
      </c>
      <c r="D229" s="193" t="s">
        <v>129</v>
      </c>
      <c r="E229" s="194" t="s">
        <v>537</v>
      </c>
      <c r="F229" s="195" t="s">
        <v>538</v>
      </c>
      <c r="G229" s="196" t="s">
        <v>201</v>
      </c>
      <c r="H229" s="197">
        <v>187.8</v>
      </c>
      <c r="I229" s="198"/>
      <c r="J229" s="199">
        <f>ROUND(I229*H229,2)</f>
        <v>0</v>
      </c>
      <c r="K229" s="195" t="s">
        <v>133</v>
      </c>
      <c r="L229" s="61"/>
      <c r="M229" s="200" t="s">
        <v>22</v>
      </c>
      <c r="N229" s="201" t="s">
        <v>48</v>
      </c>
      <c r="O229" s="42"/>
      <c r="P229" s="202">
        <f>O229*H229</f>
        <v>0</v>
      </c>
      <c r="Q229" s="202">
        <v>2.9099999999999998E-3</v>
      </c>
      <c r="R229" s="202">
        <f>Q229*H229</f>
        <v>0.54649800000000004</v>
      </c>
      <c r="S229" s="202">
        <v>0</v>
      </c>
      <c r="T229" s="203">
        <f>S229*H229</f>
        <v>0</v>
      </c>
      <c r="AR229" s="24" t="s">
        <v>134</v>
      </c>
      <c r="AT229" s="24" t="s">
        <v>129</v>
      </c>
      <c r="AU229" s="24" t="s">
        <v>135</v>
      </c>
      <c r="AY229" s="24" t="s">
        <v>127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24" t="s">
        <v>135</v>
      </c>
      <c r="BK229" s="204">
        <f>ROUND(I229*H229,2)</f>
        <v>0</v>
      </c>
      <c r="BL229" s="24" t="s">
        <v>134</v>
      </c>
      <c r="BM229" s="24" t="s">
        <v>539</v>
      </c>
    </row>
    <row r="230" spans="2:65" s="1" customFormat="1" ht="22.5" customHeight="1">
      <c r="B230" s="41"/>
      <c r="C230" s="193" t="s">
        <v>540</v>
      </c>
      <c r="D230" s="193" t="s">
        <v>129</v>
      </c>
      <c r="E230" s="194" t="s">
        <v>541</v>
      </c>
      <c r="F230" s="195" t="s">
        <v>542</v>
      </c>
      <c r="G230" s="196" t="s">
        <v>201</v>
      </c>
      <c r="H230" s="197">
        <v>187.8</v>
      </c>
      <c r="I230" s="198"/>
      <c r="J230" s="199">
        <f>ROUND(I230*H230,2)</f>
        <v>0</v>
      </c>
      <c r="K230" s="195" t="s">
        <v>133</v>
      </c>
      <c r="L230" s="61"/>
      <c r="M230" s="200" t="s">
        <v>22</v>
      </c>
      <c r="N230" s="201" t="s">
        <v>48</v>
      </c>
      <c r="O230" s="42"/>
      <c r="P230" s="202">
        <f>O230*H230</f>
        <v>0</v>
      </c>
      <c r="Q230" s="202">
        <v>0</v>
      </c>
      <c r="R230" s="202">
        <f>Q230*H230</f>
        <v>0</v>
      </c>
      <c r="S230" s="202">
        <v>1.67E-3</v>
      </c>
      <c r="T230" s="203">
        <f>S230*H230</f>
        <v>0.31362600000000002</v>
      </c>
      <c r="AR230" s="24" t="s">
        <v>134</v>
      </c>
      <c r="AT230" s="24" t="s">
        <v>129</v>
      </c>
      <c r="AU230" s="24" t="s">
        <v>135</v>
      </c>
      <c r="AY230" s="24" t="s">
        <v>127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24" t="s">
        <v>135</v>
      </c>
      <c r="BK230" s="204">
        <f>ROUND(I230*H230,2)</f>
        <v>0</v>
      </c>
      <c r="BL230" s="24" t="s">
        <v>134</v>
      </c>
      <c r="BM230" s="24" t="s">
        <v>543</v>
      </c>
    </row>
    <row r="231" spans="2:65" s="1" customFormat="1" ht="22.5" customHeight="1">
      <c r="B231" s="41"/>
      <c r="C231" s="193" t="s">
        <v>544</v>
      </c>
      <c r="D231" s="193" t="s">
        <v>129</v>
      </c>
      <c r="E231" s="194" t="s">
        <v>545</v>
      </c>
      <c r="F231" s="195" t="s">
        <v>546</v>
      </c>
      <c r="G231" s="196" t="s">
        <v>158</v>
      </c>
      <c r="H231" s="197">
        <v>1.0529999999999999</v>
      </c>
      <c r="I231" s="198"/>
      <c r="J231" s="199">
        <f>ROUND(I231*H231,2)</f>
        <v>0</v>
      </c>
      <c r="K231" s="195" t="s">
        <v>133</v>
      </c>
      <c r="L231" s="61"/>
      <c r="M231" s="200" t="s">
        <v>22</v>
      </c>
      <c r="N231" s="201" t="s">
        <v>48</v>
      </c>
      <c r="O231" s="42"/>
      <c r="P231" s="202">
        <f>O231*H231</f>
        <v>0</v>
      </c>
      <c r="Q231" s="202">
        <v>0</v>
      </c>
      <c r="R231" s="202">
        <f>Q231*H231</f>
        <v>0</v>
      </c>
      <c r="S231" s="202">
        <v>0</v>
      </c>
      <c r="T231" s="203">
        <f>S231*H231</f>
        <v>0</v>
      </c>
      <c r="AR231" s="24" t="s">
        <v>204</v>
      </c>
      <c r="AT231" s="24" t="s">
        <v>129</v>
      </c>
      <c r="AU231" s="24" t="s">
        <v>135</v>
      </c>
      <c r="AY231" s="24" t="s">
        <v>127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24" t="s">
        <v>135</v>
      </c>
      <c r="BK231" s="204">
        <f>ROUND(I231*H231,2)</f>
        <v>0</v>
      </c>
      <c r="BL231" s="24" t="s">
        <v>204</v>
      </c>
      <c r="BM231" s="24" t="s">
        <v>547</v>
      </c>
    </row>
    <row r="232" spans="2:65" s="10" customFormat="1" ht="29.85" customHeight="1">
      <c r="B232" s="176"/>
      <c r="C232" s="177"/>
      <c r="D232" s="190" t="s">
        <v>75</v>
      </c>
      <c r="E232" s="191" t="s">
        <v>548</v>
      </c>
      <c r="F232" s="191" t="s">
        <v>549</v>
      </c>
      <c r="G232" s="177"/>
      <c r="H232" s="177"/>
      <c r="I232" s="180"/>
      <c r="J232" s="192">
        <f>BK232</f>
        <v>0</v>
      </c>
      <c r="K232" s="177"/>
      <c r="L232" s="182"/>
      <c r="M232" s="183"/>
      <c r="N232" s="184"/>
      <c r="O232" s="184"/>
      <c r="P232" s="185">
        <f>SUM(P233:P242)</f>
        <v>0</v>
      </c>
      <c r="Q232" s="184"/>
      <c r="R232" s="185">
        <f>SUM(R233:R242)</f>
        <v>0</v>
      </c>
      <c r="S232" s="184"/>
      <c r="T232" s="186">
        <f>SUM(T233:T242)</f>
        <v>0</v>
      </c>
      <c r="AR232" s="187" t="s">
        <v>24</v>
      </c>
      <c r="AT232" s="188" t="s">
        <v>75</v>
      </c>
      <c r="AU232" s="188" t="s">
        <v>24</v>
      </c>
      <c r="AY232" s="187" t="s">
        <v>127</v>
      </c>
      <c r="BK232" s="189">
        <f>SUM(BK233:BK242)</f>
        <v>0</v>
      </c>
    </row>
    <row r="233" spans="2:65" s="1" customFormat="1" ht="22.5" customHeight="1">
      <c r="B233" s="41"/>
      <c r="C233" s="193" t="s">
        <v>550</v>
      </c>
      <c r="D233" s="193" t="s">
        <v>129</v>
      </c>
      <c r="E233" s="194" t="s">
        <v>551</v>
      </c>
      <c r="F233" s="195" t="s">
        <v>552</v>
      </c>
      <c r="G233" s="196" t="s">
        <v>201</v>
      </c>
      <c r="H233" s="197">
        <v>187.8</v>
      </c>
      <c r="I233" s="198"/>
      <c r="J233" s="199">
        <f t="shared" ref="J233:J242" si="20">ROUND(I233*H233,2)</f>
        <v>0</v>
      </c>
      <c r="K233" s="195" t="s">
        <v>22</v>
      </c>
      <c r="L233" s="61"/>
      <c r="M233" s="200" t="s">
        <v>22</v>
      </c>
      <c r="N233" s="201" t="s">
        <v>48</v>
      </c>
      <c r="O233" s="42"/>
      <c r="P233" s="202">
        <f t="shared" ref="P233:P242" si="21">O233*H233</f>
        <v>0</v>
      </c>
      <c r="Q233" s="202">
        <v>0</v>
      </c>
      <c r="R233" s="202">
        <f t="shared" ref="R233:R242" si="22">Q233*H233</f>
        <v>0</v>
      </c>
      <c r="S233" s="202">
        <v>0</v>
      </c>
      <c r="T233" s="203">
        <f t="shared" ref="T233:T242" si="23">S233*H233</f>
        <v>0</v>
      </c>
      <c r="AR233" s="24" t="s">
        <v>134</v>
      </c>
      <c r="AT233" s="24" t="s">
        <v>129</v>
      </c>
      <c r="AU233" s="24" t="s">
        <v>135</v>
      </c>
      <c r="AY233" s="24" t="s">
        <v>127</v>
      </c>
      <c r="BE233" s="204">
        <f t="shared" ref="BE233:BE242" si="24">IF(N233="základní",J233,0)</f>
        <v>0</v>
      </c>
      <c r="BF233" s="204">
        <f t="shared" ref="BF233:BF242" si="25">IF(N233="snížená",J233,0)</f>
        <v>0</v>
      </c>
      <c r="BG233" s="204">
        <f t="shared" ref="BG233:BG242" si="26">IF(N233="zákl. přenesená",J233,0)</f>
        <v>0</v>
      </c>
      <c r="BH233" s="204">
        <f t="shared" ref="BH233:BH242" si="27">IF(N233="sníž. přenesená",J233,0)</f>
        <v>0</v>
      </c>
      <c r="BI233" s="204">
        <f t="shared" ref="BI233:BI242" si="28">IF(N233="nulová",J233,0)</f>
        <v>0</v>
      </c>
      <c r="BJ233" s="24" t="s">
        <v>135</v>
      </c>
      <c r="BK233" s="204">
        <f t="shared" ref="BK233:BK242" si="29">ROUND(I233*H233,2)</f>
        <v>0</v>
      </c>
      <c r="BL233" s="24" t="s">
        <v>134</v>
      </c>
      <c r="BM233" s="24" t="s">
        <v>553</v>
      </c>
    </row>
    <row r="234" spans="2:65" s="1" customFormat="1" ht="22.5" customHeight="1">
      <c r="B234" s="41"/>
      <c r="C234" s="193" t="s">
        <v>554</v>
      </c>
      <c r="D234" s="193" t="s">
        <v>129</v>
      </c>
      <c r="E234" s="194" t="s">
        <v>555</v>
      </c>
      <c r="F234" s="195" t="s">
        <v>556</v>
      </c>
      <c r="G234" s="196" t="s">
        <v>201</v>
      </c>
      <c r="H234" s="197">
        <v>187.8</v>
      </c>
      <c r="I234" s="198"/>
      <c r="J234" s="199">
        <f t="shared" si="20"/>
        <v>0</v>
      </c>
      <c r="K234" s="195" t="s">
        <v>22</v>
      </c>
      <c r="L234" s="61"/>
      <c r="M234" s="200" t="s">
        <v>22</v>
      </c>
      <c r="N234" s="201" t="s">
        <v>48</v>
      </c>
      <c r="O234" s="42"/>
      <c r="P234" s="202">
        <f t="shared" si="21"/>
        <v>0</v>
      </c>
      <c r="Q234" s="202">
        <v>0</v>
      </c>
      <c r="R234" s="202">
        <f t="shared" si="22"/>
        <v>0</v>
      </c>
      <c r="S234" s="202">
        <v>0</v>
      </c>
      <c r="T234" s="203">
        <f t="shared" si="23"/>
        <v>0</v>
      </c>
      <c r="AR234" s="24" t="s">
        <v>134</v>
      </c>
      <c r="AT234" s="24" t="s">
        <v>129</v>
      </c>
      <c r="AU234" s="24" t="s">
        <v>135</v>
      </c>
      <c r="AY234" s="24" t="s">
        <v>127</v>
      </c>
      <c r="BE234" s="204">
        <f t="shared" si="24"/>
        <v>0</v>
      </c>
      <c r="BF234" s="204">
        <f t="shared" si="25"/>
        <v>0</v>
      </c>
      <c r="BG234" s="204">
        <f t="shared" si="26"/>
        <v>0</v>
      </c>
      <c r="BH234" s="204">
        <f t="shared" si="27"/>
        <v>0</v>
      </c>
      <c r="BI234" s="204">
        <f t="shared" si="28"/>
        <v>0</v>
      </c>
      <c r="BJ234" s="24" t="s">
        <v>135</v>
      </c>
      <c r="BK234" s="204">
        <f t="shared" si="29"/>
        <v>0</v>
      </c>
      <c r="BL234" s="24" t="s">
        <v>134</v>
      </c>
      <c r="BM234" s="24" t="s">
        <v>557</v>
      </c>
    </row>
    <row r="235" spans="2:65" s="1" customFormat="1" ht="22.5" customHeight="1">
      <c r="B235" s="41"/>
      <c r="C235" s="193" t="s">
        <v>558</v>
      </c>
      <c r="D235" s="193" t="s">
        <v>129</v>
      </c>
      <c r="E235" s="194" t="s">
        <v>559</v>
      </c>
      <c r="F235" s="195" t="s">
        <v>560</v>
      </c>
      <c r="G235" s="196" t="s">
        <v>228</v>
      </c>
      <c r="H235" s="197">
        <v>80</v>
      </c>
      <c r="I235" s="198"/>
      <c r="J235" s="199">
        <f t="shared" si="20"/>
        <v>0</v>
      </c>
      <c r="K235" s="195" t="s">
        <v>22</v>
      </c>
      <c r="L235" s="61"/>
      <c r="M235" s="200" t="s">
        <v>22</v>
      </c>
      <c r="N235" s="201" t="s">
        <v>48</v>
      </c>
      <c r="O235" s="42"/>
      <c r="P235" s="202">
        <f t="shared" si="21"/>
        <v>0</v>
      </c>
      <c r="Q235" s="202">
        <v>0</v>
      </c>
      <c r="R235" s="202">
        <f t="shared" si="22"/>
        <v>0</v>
      </c>
      <c r="S235" s="202">
        <v>0</v>
      </c>
      <c r="T235" s="203">
        <f t="shared" si="23"/>
        <v>0</v>
      </c>
      <c r="AR235" s="24" t="s">
        <v>134</v>
      </c>
      <c r="AT235" s="24" t="s">
        <v>129</v>
      </c>
      <c r="AU235" s="24" t="s">
        <v>135</v>
      </c>
      <c r="AY235" s="24" t="s">
        <v>127</v>
      </c>
      <c r="BE235" s="204">
        <f t="shared" si="24"/>
        <v>0</v>
      </c>
      <c r="BF235" s="204">
        <f t="shared" si="25"/>
        <v>0</v>
      </c>
      <c r="BG235" s="204">
        <f t="shared" si="26"/>
        <v>0</v>
      </c>
      <c r="BH235" s="204">
        <f t="shared" si="27"/>
        <v>0</v>
      </c>
      <c r="BI235" s="204">
        <f t="shared" si="28"/>
        <v>0</v>
      </c>
      <c r="BJ235" s="24" t="s">
        <v>135</v>
      </c>
      <c r="BK235" s="204">
        <f t="shared" si="29"/>
        <v>0</v>
      </c>
      <c r="BL235" s="24" t="s">
        <v>134</v>
      </c>
      <c r="BM235" s="24" t="s">
        <v>561</v>
      </c>
    </row>
    <row r="236" spans="2:65" s="1" customFormat="1" ht="22.5" customHeight="1">
      <c r="B236" s="41"/>
      <c r="C236" s="193" t="s">
        <v>562</v>
      </c>
      <c r="D236" s="193" t="s">
        <v>129</v>
      </c>
      <c r="E236" s="194" t="s">
        <v>563</v>
      </c>
      <c r="F236" s="195" t="s">
        <v>564</v>
      </c>
      <c r="G236" s="196" t="s">
        <v>228</v>
      </c>
      <c r="H236" s="197">
        <v>7</v>
      </c>
      <c r="I236" s="198"/>
      <c r="J236" s="199">
        <f t="shared" si="20"/>
        <v>0</v>
      </c>
      <c r="K236" s="195" t="s">
        <v>22</v>
      </c>
      <c r="L236" s="61"/>
      <c r="M236" s="200" t="s">
        <v>22</v>
      </c>
      <c r="N236" s="201" t="s">
        <v>48</v>
      </c>
      <c r="O236" s="42"/>
      <c r="P236" s="202">
        <f t="shared" si="21"/>
        <v>0</v>
      </c>
      <c r="Q236" s="202">
        <v>0</v>
      </c>
      <c r="R236" s="202">
        <f t="shared" si="22"/>
        <v>0</v>
      </c>
      <c r="S236" s="202">
        <v>0</v>
      </c>
      <c r="T236" s="203">
        <f t="shared" si="23"/>
        <v>0</v>
      </c>
      <c r="AR236" s="24" t="s">
        <v>134</v>
      </c>
      <c r="AT236" s="24" t="s">
        <v>129</v>
      </c>
      <c r="AU236" s="24" t="s">
        <v>135</v>
      </c>
      <c r="AY236" s="24" t="s">
        <v>127</v>
      </c>
      <c r="BE236" s="204">
        <f t="shared" si="24"/>
        <v>0</v>
      </c>
      <c r="BF236" s="204">
        <f t="shared" si="25"/>
        <v>0</v>
      </c>
      <c r="BG236" s="204">
        <f t="shared" si="26"/>
        <v>0</v>
      </c>
      <c r="BH236" s="204">
        <f t="shared" si="27"/>
        <v>0</v>
      </c>
      <c r="BI236" s="204">
        <f t="shared" si="28"/>
        <v>0</v>
      </c>
      <c r="BJ236" s="24" t="s">
        <v>135</v>
      </c>
      <c r="BK236" s="204">
        <f t="shared" si="29"/>
        <v>0</v>
      </c>
      <c r="BL236" s="24" t="s">
        <v>134</v>
      </c>
      <c r="BM236" s="24" t="s">
        <v>565</v>
      </c>
    </row>
    <row r="237" spans="2:65" s="1" customFormat="1" ht="22.5" customHeight="1">
      <c r="B237" s="41"/>
      <c r="C237" s="193" t="s">
        <v>566</v>
      </c>
      <c r="D237" s="193" t="s">
        <v>129</v>
      </c>
      <c r="E237" s="194" t="s">
        <v>567</v>
      </c>
      <c r="F237" s="195" t="s">
        <v>568</v>
      </c>
      <c r="G237" s="196" t="s">
        <v>228</v>
      </c>
      <c r="H237" s="197">
        <v>5</v>
      </c>
      <c r="I237" s="198"/>
      <c r="J237" s="199">
        <f t="shared" si="20"/>
        <v>0</v>
      </c>
      <c r="K237" s="195" t="s">
        <v>22</v>
      </c>
      <c r="L237" s="61"/>
      <c r="M237" s="200" t="s">
        <v>22</v>
      </c>
      <c r="N237" s="201" t="s">
        <v>48</v>
      </c>
      <c r="O237" s="42"/>
      <c r="P237" s="202">
        <f t="shared" si="21"/>
        <v>0</v>
      </c>
      <c r="Q237" s="202">
        <v>0</v>
      </c>
      <c r="R237" s="202">
        <f t="shared" si="22"/>
        <v>0</v>
      </c>
      <c r="S237" s="202">
        <v>0</v>
      </c>
      <c r="T237" s="203">
        <f t="shared" si="23"/>
        <v>0</v>
      </c>
      <c r="AR237" s="24" t="s">
        <v>134</v>
      </c>
      <c r="AT237" s="24" t="s">
        <v>129</v>
      </c>
      <c r="AU237" s="24" t="s">
        <v>135</v>
      </c>
      <c r="AY237" s="24" t="s">
        <v>127</v>
      </c>
      <c r="BE237" s="204">
        <f t="shared" si="24"/>
        <v>0</v>
      </c>
      <c r="BF237" s="204">
        <f t="shared" si="25"/>
        <v>0</v>
      </c>
      <c r="BG237" s="204">
        <f t="shared" si="26"/>
        <v>0</v>
      </c>
      <c r="BH237" s="204">
        <f t="shared" si="27"/>
        <v>0</v>
      </c>
      <c r="BI237" s="204">
        <f t="shared" si="28"/>
        <v>0</v>
      </c>
      <c r="BJ237" s="24" t="s">
        <v>135</v>
      </c>
      <c r="BK237" s="204">
        <f t="shared" si="29"/>
        <v>0</v>
      </c>
      <c r="BL237" s="24" t="s">
        <v>134</v>
      </c>
      <c r="BM237" s="24" t="s">
        <v>569</v>
      </c>
    </row>
    <row r="238" spans="2:65" s="1" customFormat="1" ht="22.5" customHeight="1">
      <c r="B238" s="41"/>
      <c r="C238" s="193" t="s">
        <v>570</v>
      </c>
      <c r="D238" s="193" t="s">
        <v>129</v>
      </c>
      <c r="E238" s="194" t="s">
        <v>571</v>
      </c>
      <c r="F238" s="195" t="s">
        <v>572</v>
      </c>
      <c r="G238" s="196" t="s">
        <v>228</v>
      </c>
      <c r="H238" s="197">
        <v>28</v>
      </c>
      <c r="I238" s="198"/>
      <c r="J238" s="199">
        <f t="shared" si="20"/>
        <v>0</v>
      </c>
      <c r="K238" s="195" t="s">
        <v>22</v>
      </c>
      <c r="L238" s="61"/>
      <c r="M238" s="200" t="s">
        <v>22</v>
      </c>
      <c r="N238" s="201" t="s">
        <v>48</v>
      </c>
      <c r="O238" s="42"/>
      <c r="P238" s="202">
        <f t="shared" si="21"/>
        <v>0</v>
      </c>
      <c r="Q238" s="202">
        <v>0</v>
      </c>
      <c r="R238" s="202">
        <f t="shared" si="22"/>
        <v>0</v>
      </c>
      <c r="S238" s="202">
        <v>0</v>
      </c>
      <c r="T238" s="203">
        <f t="shared" si="23"/>
        <v>0</v>
      </c>
      <c r="AR238" s="24" t="s">
        <v>134</v>
      </c>
      <c r="AT238" s="24" t="s">
        <v>129</v>
      </c>
      <c r="AU238" s="24" t="s">
        <v>135</v>
      </c>
      <c r="AY238" s="24" t="s">
        <v>127</v>
      </c>
      <c r="BE238" s="204">
        <f t="shared" si="24"/>
        <v>0</v>
      </c>
      <c r="BF238" s="204">
        <f t="shared" si="25"/>
        <v>0</v>
      </c>
      <c r="BG238" s="204">
        <f t="shared" si="26"/>
        <v>0</v>
      </c>
      <c r="BH238" s="204">
        <f t="shared" si="27"/>
        <v>0</v>
      </c>
      <c r="BI238" s="204">
        <f t="shared" si="28"/>
        <v>0</v>
      </c>
      <c r="BJ238" s="24" t="s">
        <v>135</v>
      </c>
      <c r="BK238" s="204">
        <f t="shared" si="29"/>
        <v>0</v>
      </c>
      <c r="BL238" s="24" t="s">
        <v>134</v>
      </c>
      <c r="BM238" s="24" t="s">
        <v>573</v>
      </c>
    </row>
    <row r="239" spans="2:65" s="1" customFormat="1" ht="22.5" customHeight="1">
      <c r="B239" s="41"/>
      <c r="C239" s="193" t="s">
        <v>574</v>
      </c>
      <c r="D239" s="193" t="s">
        <v>129</v>
      </c>
      <c r="E239" s="194" t="s">
        <v>575</v>
      </c>
      <c r="F239" s="195" t="s">
        <v>576</v>
      </c>
      <c r="G239" s="196" t="s">
        <v>228</v>
      </c>
      <c r="H239" s="197">
        <v>6</v>
      </c>
      <c r="I239" s="198"/>
      <c r="J239" s="199">
        <f t="shared" si="20"/>
        <v>0</v>
      </c>
      <c r="K239" s="195" t="s">
        <v>22</v>
      </c>
      <c r="L239" s="61"/>
      <c r="M239" s="200" t="s">
        <v>22</v>
      </c>
      <c r="N239" s="201" t="s">
        <v>48</v>
      </c>
      <c r="O239" s="42"/>
      <c r="P239" s="202">
        <f t="shared" si="21"/>
        <v>0</v>
      </c>
      <c r="Q239" s="202">
        <v>0</v>
      </c>
      <c r="R239" s="202">
        <f t="shared" si="22"/>
        <v>0</v>
      </c>
      <c r="S239" s="202">
        <v>0</v>
      </c>
      <c r="T239" s="203">
        <f t="shared" si="23"/>
        <v>0</v>
      </c>
      <c r="AR239" s="24" t="s">
        <v>134</v>
      </c>
      <c r="AT239" s="24" t="s">
        <v>129</v>
      </c>
      <c r="AU239" s="24" t="s">
        <v>135</v>
      </c>
      <c r="AY239" s="24" t="s">
        <v>127</v>
      </c>
      <c r="BE239" s="204">
        <f t="shared" si="24"/>
        <v>0</v>
      </c>
      <c r="BF239" s="204">
        <f t="shared" si="25"/>
        <v>0</v>
      </c>
      <c r="BG239" s="204">
        <f t="shared" si="26"/>
        <v>0</v>
      </c>
      <c r="BH239" s="204">
        <f t="shared" si="27"/>
        <v>0</v>
      </c>
      <c r="BI239" s="204">
        <f t="shared" si="28"/>
        <v>0</v>
      </c>
      <c r="BJ239" s="24" t="s">
        <v>135</v>
      </c>
      <c r="BK239" s="204">
        <f t="shared" si="29"/>
        <v>0</v>
      </c>
      <c r="BL239" s="24" t="s">
        <v>134</v>
      </c>
      <c r="BM239" s="24" t="s">
        <v>577</v>
      </c>
    </row>
    <row r="240" spans="2:65" s="1" customFormat="1" ht="22.5" customHeight="1">
      <c r="B240" s="41"/>
      <c r="C240" s="193" t="s">
        <v>578</v>
      </c>
      <c r="D240" s="193" t="s">
        <v>129</v>
      </c>
      <c r="E240" s="194" t="s">
        <v>579</v>
      </c>
      <c r="F240" s="195" t="s">
        <v>580</v>
      </c>
      <c r="G240" s="196" t="s">
        <v>228</v>
      </c>
      <c r="H240" s="197">
        <v>1</v>
      </c>
      <c r="I240" s="198"/>
      <c r="J240" s="199">
        <f t="shared" si="20"/>
        <v>0</v>
      </c>
      <c r="K240" s="195" t="s">
        <v>22</v>
      </c>
      <c r="L240" s="61"/>
      <c r="M240" s="200" t="s">
        <v>22</v>
      </c>
      <c r="N240" s="201" t="s">
        <v>48</v>
      </c>
      <c r="O240" s="42"/>
      <c r="P240" s="202">
        <f t="shared" si="21"/>
        <v>0</v>
      </c>
      <c r="Q240" s="202">
        <v>0</v>
      </c>
      <c r="R240" s="202">
        <f t="shared" si="22"/>
        <v>0</v>
      </c>
      <c r="S240" s="202">
        <v>0</v>
      </c>
      <c r="T240" s="203">
        <f t="shared" si="23"/>
        <v>0</v>
      </c>
      <c r="AR240" s="24" t="s">
        <v>134</v>
      </c>
      <c r="AT240" s="24" t="s">
        <v>129</v>
      </c>
      <c r="AU240" s="24" t="s">
        <v>135</v>
      </c>
      <c r="AY240" s="24" t="s">
        <v>127</v>
      </c>
      <c r="BE240" s="204">
        <f t="shared" si="24"/>
        <v>0</v>
      </c>
      <c r="BF240" s="204">
        <f t="shared" si="25"/>
        <v>0</v>
      </c>
      <c r="BG240" s="204">
        <f t="shared" si="26"/>
        <v>0</v>
      </c>
      <c r="BH240" s="204">
        <f t="shared" si="27"/>
        <v>0</v>
      </c>
      <c r="BI240" s="204">
        <f t="shared" si="28"/>
        <v>0</v>
      </c>
      <c r="BJ240" s="24" t="s">
        <v>135</v>
      </c>
      <c r="BK240" s="204">
        <f t="shared" si="29"/>
        <v>0</v>
      </c>
      <c r="BL240" s="24" t="s">
        <v>134</v>
      </c>
      <c r="BM240" s="24" t="s">
        <v>581</v>
      </c>
    </row>
    <row r="241" spans="2:65" s="1" customFormat="1" ht="22.5" customHeight="1">
      <c r="B241" s="41"/>
      <c r="C241" s="193" t="s">
        <v>582</v>
      </c>
      <c r="D241" s="193" t="s">
        <v>129</v>
      </c>
      <c r="E241" s="194" t="s">
        <v>583</v>
      </c>
      <c r="F241" s="195" t="s">
        <v>584</v>
      </c>
      <c r="G241" s="196" t="s">
        <v>228</v>
      </c>
      <c r="H241" s="197">
        <v>1</v>
      </c>
      <c r="I241" s="198"/>
      <c r="J241" s="199">
        <f t="shared" si="20"/>
        <v>0</v>
      </c>
      <c r="K241" s="195" t="s">
        <v>22</v>
      </c>
      <c r="L241" s="61"/>
      <c r="M241" s="200" t="s">
        <v>22</v>
      </c>
      <c r="N241" s="201" t="s">
        <v>48</v>
      </c>
      <c r="O241" s="42"/>
      <c r="P241" s="202">
        <f t="shared" si="21"/>
        <v>0</v>
      </c>
      <c r="Q241" s="202">
        <v>0</v>
      </c>
      <c r="R241" s="202">
        <f t="shared" si="22"/>
        <v>0</v>
      </c>
      <c r="S241" s="202">
        <v>0</v>
      </c>
      <c r="T241" s="203">
        <f t="shared" si="23"/>
        <v>0</v>
      </c>
      <c r="AR241" s="24" t="s">
        <v>134</v>
      </c>
      <c r="AT241" s="24" t="s">
        <v>129</v>
      </c>
      <c r="AU241" s="24" t="s">
        <v>135</v>
      </c>
      <c r="AY241" s="24" t="s">
        <v>127</v>
      </c>
      <c r="BE241" s="204">
        <f t="shared" si="24"/>
        <v>0</v>
      </c>
      <c r="BF241" s="204">
        <f t="shared" si="25"/>
        <v>0</v>
      </c>
      <c r="BG241" s="204">
        <f t="shared" si="26"/>
        <v>0</v>
      </c>
      <c r="BH241" s="204">
        <f t="shared" si="27"/>
        <v>0</v>
      </c>
      <c r="BI241" s="204">
        <f t="shared" si="28"/>
        <v>0</v>
      </c>
      <c r="BJ241" s="24" t="s">
        <v>135</v>
      </c>
      <c r="BK241" s="204">
        <f t="shared" si="29"/>
        <v>0</v>
      </c>
      <c r="BL241" s="24" t="s">
        <v>134</v>
      </c>
      <c r="BM241" s="24" t="s">
        <v>585</v>
      </c>
    </row>
    <row r="242" spans="2:65" s="1" customFormat="1" ht="22.5" customHeight="1">
      <c r="B242" s="41"/>
      <c r="C242" s="193" t="s">
        <v>586</v>
      </c>
      <c r="D242" s="193" t="s">
        <v>129</v>
      </c>
      <c r="E242" s="194" t="s">
        <v>587</v>
      </c>
      <c r="F242" s="195" t="s">
        <v>588</v>
      </c>
      <c r="G242" s="196" t="s">
        <v>228</v>
      </c>
      <c r="H242" s="197">
        <v>1</v>
      </c>
      <c r="I242" s="198"/>
      <c r="J242" s="199">
        <f t="shared" si="20"/>
        <v>0</v>
      </c>
      <c r="K242" s="195" t="s">
        <v>22</v>
      </c>
      <c r="L242" s="61"/>
      <c r="M242" s="200" t="s">
        <v>22</v>
      </c>
      <c r="N242" s="201" t="s">
        <v>48</v>
      </c>
      <c r="O242" s="42"/>
      <c r="P242" s="202">
        <f t="shared" si="21"/>
        <v>0</v>
      </c>
      <c r="Q242" s="202">
        <v>0</v>
      </c>
      <c r="R242" s="202">
        <f t="shared" si="22"/>
        <v>0</v>
      </c>
      <c r="S242" s="202">
        <v>0</v>
      </c>
      <c r="T242" s="203">
        <f t="shared" si="23"/>
        <v>0</v>
      </c>
      <c r="AR242" s="24" t="s">
        <v>134</v>
      </c>
      <c r="AT242" s="24" t="s">
        <v>129</v>
      </c>
      <c r="AU242" s="24" t="s">
        <v>135</v>
      </c>
      <c r="AY242" s="24" t="s">
        <v>127</v>
      </c>
      <c r="BE242" s="204">
        <f t="shared" si="24"/>
        <v>0</v>
      </c>
      <c r="BF242" s="204">
        <f t="shared" si="25"/>
        <v>0</v>
      </c>
      <c r="BG242" s="204">
        <f t="shared" si="26"/>
        <v>0</v>
      </c>
      <c r="BH242" s="204">
        <f t="shared" si="27"/>
        <v>0</v>
      </c>
      <c r="BI242" s="204">
        <f t="shared" si="28"/>
        <v>0</v>
      </c>
      <c r="BJ242" s="24" t="s">
        <v>135</v>
      </c>
      <c r="BK242" s="204">
        <f t="shared" si="29"/>
        <v>0</v>
      </c>
      <c r="BL242" s="24" t="s">
        <v>134</v>
      </c>
      <c r="BM242" s="24" t="s">
        <v>589</v>
      </c>
    </row>
    <row r="243" spans="2:65" s="10" customFormat="1" ht="29.85" customHeight="1">
      <c r="B243" s="176"/>
      <c r="C243" s="177"/>
      <c r="D243" s="190" t="s">
        <v>75</v>
      </c>
      <c r="E243" s="191" t="s">
        <v>590</v>
      </c>
      <c r="F243" s="191" t="s">
        <v>591</v>
      </c>
      <c r="G243" s="177"/>
      <c r="H243" s="177"/>
      <c r="I243" s="180"/>
      <c r="J243" s="192">
        <f>BK243</f>
        <v>0</v>
      </c>
      <c r="K243" s="177"/>
      <c r="L243" s="182"/>
      <c r="M243" s="183"/>
      <c r="N243" s="184"/>
      <c r="O243" s="184"/>
      <c r="P243" s="185">
        <f>SUM(P244:P274)</f>
        <v>0</v>
      </c>
      <c r="Q243" s="184"/>
      <c r="R243" s="185">
        <f>SUM(R244:R274)</f>
        <v>5.5530556799999999</v>
      </c>
      <c r="S243" s="184"/>
      <c r="T243" s="186">
        <f>SUM(T244:T274)</f>
        <v>0.63200000000000001</v>
      </c>
      <c r="AR243" s="187" t="s">
        <v>135</v>
      </c>
      <c r="AT243" s="188" t="s">
        <v>75</v>
      </c>
      <c r="AU243" s="188" t="s">
        <v>24</v>
      </c>
      <c r="AY243" s="187" t="s">
        <v>127</v>
      </c>
      <c r="BK243" s="189">
        <f>SUM(BK244:BK274)</f>
        <v>0</v>
      </c>
    </row>
    <row r="244" spans="2:65" s="1" customFormat="1" ht="22.5" customHeight="1">
      <c r="B244" s="41"/>
      <c r="C244" s="193" t="s">
        <v>592</v>
      </c>
      <c r="D244" s="193" t="s">
        <v>129</v>
      </c>
      <c r="E244" s="194" t="s">
        <v>593</v>
      </c>
      <c r="F244" s="195" t="s">
        <v>594</v>
      </c>
      <c r="G244" s="196" t="s">
        <v>165</v>
      </c>
      <c r="H244" s="197">
        <v>63.2</v>
      </c>
      <c r="I244" s="198"/>
      <c r="J244" s="199">
        <f>ROUND(I244*H244,2)</f>
        <v>0</v>
      </c>
      <c r="K244" s="195" t="s">
        <v>133</v>
      </c>
      <c r="L244" s="61"/>
      <c r="M244" s="200" t="s">
        <v>22</v>
      </c>
      <c r="N244" s="201" t="s">
        <v>48</v>
      </c>
      <c r="O244" s="42"/>
      <c r="P244" s="202">
        <f>O244*H244</f>
        <v>0</v>
      </c>
      <c r="Q244" s="202">
        <v>0</v>
      </c>
      <c r="R244" s="202">
        <f>Q244*H244</f>
        <v>0</v>
      </c>
      <c r="S244" s="202">
        <v>0.01</v>
      </c>
      <c r="T244" s="203">
        <f>S244*H244</f>
        <v>0.63200000000000001</v>
      </c>
      <c r="AR244" s="24" t="s">
        <v>204</v>
      </c>
      <c r="AT244" s="24" t="s">
        <v>129</v>
      </c>
      <c r="AU244" s="24" t="s">
        <v>135</v>
      </c>
      <c r="AY244" s="24" t="s">
        <v>127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24" t="s">
        <v>135</v>
      </c>
      <c r="BK244" s="204">
        <f>ROUND(I244*H244,2)</f>
        <v>0</v>
      </c>
      <c r="BL244" s="24" t="s">
        <v>204</v>
      </c>
      <c r="BM244" s="24" t="s">
        <v>595</v>
      </c>
    </row>
    <row r="245" spans="2:65" s="13" customFormat="1" ht="13.5">
      <c r="B245" s="246"/>
      <c r="C245" s="247"/>
      <c r="D245" s="226" t="s">
        <v>172</v>
      </c>
      <c r="E245" s="248" t="s">
        <v>22</v>
      </c>
      <c r="F245" s="249" t="s">
        <v>446</v>
      </c>
      <c r="G245" s="247"/>
      <c r="H245" s="250" t="s">
        <v>22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AT245" s="256" t="s">
        <v>172</v>
      </c>
      <c r="AU245" s="256" t="s">
        <v>135</v>
      </c>
      <c r="AV245" s="13" t="s">
        <v>24</v>
      </c>
      <c r="AW245" s="13" t="s">
        <v>40</v>
      </c>
      <c r="AX245" s="13" t="s">
        <v>76</v>
      </c>
      <c r="AY245" s="256" t="s">
        <v>127</v>
      </c>
    </row>
    <row r="246" spans="2:65" s="11" customFormat="1" ht="13.5">
      <c r="B246" s="215"/>
      <c r="C246" s="216"/>
      <c r="D246" s="226" t="s">
        <v>172</v>
      </c>
      <c r="E246" s="227" t="s">
        <v>22</v>
      </c>
      <c r="F246" s="228" t="s">
        <v>596</v>
      </c>
      <c r="G246" s="216"/>
      <c r="H246" s="229">
        <v>27.3</v>
      </c>
      <c r="I246" s="220"/>
      <c r="J246" s="216"/>
      <c r="K246" s="216"/>
      <c r="L246" s="221"/>
      <c r="M246" s="222"/>
      <c r="N246" s="223"/>
      <c r="O246" s="223"/>
      <c r="P246" s="223"/>
      <c r="Q246" s="223"/>
      <c r="R246" s="223"/>
      <c r="S246" s="223"/>
      <c r="T246" s="224"/>
      <c r="AT246" s="225" t="s">
        <v>172</v>
      </c>
      <c r="AU246" s="225" t="s">
        <v>135</v>
      </c>
      <c r="AV246" s="11" t="s">
        <v>135</v>
      </c>
      <c r="AW246" s="11" t="s">
        <v>40</v>
      </c>
      <c r="AX246" s="11" t="s">
        <v>76</v>
      </c>
      <c r="AY246" s="225" t="s">
        <v>127</v>
      </c>
    </row>
    <row r="247" spans="2:65" s="11" customFormat="1" ht="13.5">
      <c r="B247" s="215"/>
      <c r="C247" s="216"/>
      <c r="D247" s="226" t="s">
        <v>172</v>
      </c>
      <c r="E247" s="227" t="s">
        <v>22</v>
      </c>
      <c r="F247" s="228" t="s">
        <v>597</v>
      </c>
      <c r="G247" s="216"/>
      <c r="H247" s="229">
        <v>20.100000000000001</v>
      </c>
      <c r="I247" s="220"/>
      <c r="J247" s="216"/>
      <c r="K247" s="216"/>
      <c r="L247" s="221"/>
      <c r="M247" s="222"/>
      <c r="N247" s="223"/>
      <c r="O247" s="223"/>
      <c r="P247" s="223"/>
      <c r="Q247" s="223"/>
      <c r="R247" s="223"/>
      <c r="S247" s="223"/>
      <c r="T247" s="224"/>
      <c r="AT247" s="225" t="s">
        <v>172</v>
      </c>
      <c r="AU247" s="225" t="s">
        <v>135</v>
      </c>
      <c r="AV247" s="11" t="s">
        <v>135</v>
      </c>
      <c r="AW247" s="11" t="s">
        <v>40</v>
      </c>
      <c r="AX247" s="11" t="s">
        <v>76</v>
      </c>
      <c r="AY247" s="225" t="s">
        <v>127</v>
      </c>
    </row>
    <row r="248" spans="2:65" s="11" customFormat="1" ht="13.5">
      <c r="B248" s="215"/>
      <c r="C248" s="216"/>
      <c r="D248" s="226" t="s">
        <v>172</v>
      </c>
      <c r="E248" s="227" t="s">
        <v>22</v>
      </c>
      <c r="F248" s="228" t="s">
        <v>598</v>
      </c>
      <c r="G248" s="216"/>
      <c r="H248" s="229">
        <v>10.199999999999999</v>
      </c>
      <c r="I248" s="220"/>
      <c r="J248" s="216"/>
      <c r="K248" s="216"/>
      <c r="L248" s="221"/>
      <c r="M248" s="222"/>
      <c r="N248" s="223"/>
      <c r="O248" s="223"/>
      <c r="P248" s="223"/>
      <c r="Q248" s="223"/>
      <c r="R248" s="223"/>
      <c r="S248" s="223"/>
      <c r="T248" s="224"/>
      <c r="AT248" s="225" t="s">
        <v>172</v>
      </c>
      <c r="AU248" s="225" t="s">
        <v>135</v>
      </c>
      <c r="AV248" s="11" t="s">
        <v>135</v>
      </c>
      <c r="AW248" s="11" t="s">
        <v>40</v>
      </c>
      <c r="AX248" s="11" t="s">
        <v>76</v>
      </c>
      <c r="AY248" s="225" t="s">
        <v>127</v>
      </c>
    </row>
    <row r="249" spans="2:65" s="13" customFormat="1" ht="13.5">
      <c r="B249" s="246"/>
      <c r="C249" s="247"/>
      <c r="D249" s="226" t="s">
        <v>172</v>
      </c>
      <c r="E249" s="248" t="s">
        <v>22</v>
      </c>
      <c r="F249" s="249" t="s">
        <v>599</v>
      </c>
      <c r="G249" s="247"/>
      <c r="H249" s="250" t="s">
        <v>22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AT249" s="256" t="s">
        <v>172</v>
      </c>
      <c r="AU249" s="256" t="s">
        <v>135</v>
      </c>
      <c r="AV249" s="13" t="s">
        <v>24</v>
      </c>
      <c r="AW249" s="13" t="s">
        <v>40</v>
      </c>
      <c r="AX249" s="13" t="s">
        <v>76</v>
      </c>
      <c r="AY249" s="256" t="s">
        <v>127</v>
      </c>
    </row>
    <row r="250" spans="2:65" s="11" customFormat="1" ht="13.5">
      <c r="B250" s="215"/>
      <c r="C250" s="216"/>
      <c r="D250" s="226" t="s">
        <v>172</v>
      </c>
      <c r="E250" s="227" t="s">
        <v>22</v>
      </c>
      <c r="F250" s="228" t="s">
        <v>600</v>
      </c>
      <c r="G250" s="216"/>
      <c r="H250" s="229">
        <v>5.6</v>
      </c>
      <c r="I250" s="220"/>
      <c r="J250" s="216"/>
      <c r="K250" s="216"/>
      <c r="L250" s="221"/>
      <c r="M250" s="222"/>
      <c r="N250" s="223"/>
      <c r="O250" s="223"/>
      <c r="P250" s="223"/>
      <c r="Q250" s="223"/>
      <c r="R250" s="223"/>
      <c r="S250" s="223"/>
      <c r="T250" s="224"/>
      <c r="AT250" s="225" t="s">
        <v>172</v>
      </c>
      <c r="AU250" s="225" t="s">
        <v>135</v>
      </c>
      <c r="AV250" s="11" t="s">
        <v>135</v>
      </c>
      <c r="AW250" s="11" t="s">
        <v>40</v>
      </c>
      <c r="AX250" s="11" t="s">
        <v>76</v>
      </c>
      <c r="AY250" s="225" t="s">
        <v>127</v>
      </c>
    </row>
    <row r="251" spans="2:65" s="12" customFormat="1" ht="13.5">
      <c r="B251" s="230"/>
      <c r="C251" s="231"/>
      <c r="D251" s="217" t="s">
        <v>172</v>
      </c>
      <c r="E251" s="232" t="s">
        <v>22</v>
      </c>
      <c r="F251" s="233" t="s">
        <v>183</v>
      </c>
      <c r="G251" s="231"/>
      <c r="H251" s="234">
        <v>63.2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AT251" s="240" t="s">
        <v>172</v>
      </c>
      <c r="AU251" s="240" t="s">
        <v>135</v>
      </c>
      <c r="AV251" s="12" t="s">
        <v>134</v>
      </c>
      <c r="AW251" s="12" t="s">
        <v>40</v>
      </c>
      <c r="AX251" s="12" t="s">
        <v>24</v>
      </c>
      <c r="AY251" s="240" t="s">
        <v>127</v>
      </c>
    </row>
    <row r="252" spans="2:65" s="1" customFormat="1" ht="22.5" customHeight="1">
      <c r="B252" s="41"/>
      <c r="C252" s="193" t="s">
        <v>601</v>
      </c>
      <c r="D252" s="193" t="s">
        <v>129</v>
      </c>
      <c r="E252" s="194" t="s">
        <v>602</v>
      </c>
      <c r="F252" s="195" t="s">
        <v>603</v>
      </c>
      <c r="G252" s="196" t="s">
        <v>165</v>
      </c>
      <c r="H252" s="197">
        <v>497.36</v>
      </c>
      <c r="I252" s="198"/>
      <c r="J252" s="199">
        <f>ROUND(I252*H252,2)</f>
        <v>0</v>
      </c>
      <c r="K252" s="195" t="s">
        <v>133</v>
      </c>
      <c r="L252" s="61"/>
      <c r="M252" s="200" t="s">
        <v>22</v>
      </c>
      <c r="N252" s="201" t="s">
        <v>48</v>
      </c>
      <c r="O252" s="42"/>
      <c r="P252" s="202">
        <f>O252*H252</f>
        <v>0</v>
      </c>
      <c r="Q252" s="202">
        <v>0</v>
      </c>
      <c r="R252" s="202">
        <f>Q252*H252</f>
        <v>0</v>
      </c>
      <c r="S252" s="202">
        <v>0</v>
      </c>
      <c r="T252" s="203">
        <f>S252*H252</f>
        <v>0</v>
      </c>
      <c r="AR252" s="24" t="s">
        <v>204</v>
      </c>
      <c r="AT252" s="24" t="s">
        <v>129</v>
      </c>
      <c r="AU252" s="24" t="s">
        <v>135</v>
      </c>
      <c r="AY252" s="24" t="s">
        <v>127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24" t="s">
        <v>135</v>
      </c>
      <c r="BK252" s="204">
        <f>ROUND(I252*H252,2)</f>
        <v>0</v>
      </c>
      <c r="BL252" s="24" t="s">
        <v>204</v>
      </c>
      <c r="BM252" s="24" t="s">
        <v>604</v>
      </c>
    </row>
    <row r="253" spans="2:65" s="13" customFormat="1" ht="13.5">
      <c r="B253" s="246"/>
      <c r="C253" s="247"/>
      <c r="D253" s="226" t="s">
        <v>172</v>
      </c>
      <c r="E253" s="248" t="s">
        <v>22</v>
      </c>
      <c r="F253" s="249" t="s">
        <v>605</v>
      </c>
      <c r="G253" s="247"/>
      <c r="H253" s="250" t="s">
        <v>22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AT253" s="256" t="s">
        <v>172</v>
      </c>
      <c r="AU253" s="256" t="s">
        <v>135</v>
      </c>
      <c r="AV253" s="13" t="s">
        <v>24</v>
      </c>
      <c r="AW253" s="13" t="s">
        <v>40</v>
      </c>
      <c r="AX253" s="13" t="s">
        <v>76</v>
      </c>
      <c r="AY253" s="256" t="s">
        <v>127</v>
      </c>
    </row>
    <row r="254" spans="2:65" s="11" customFormat="1" ht="13.5">
      <c r="B254" s="215"/>
      <c r="C254" s="216"/>
      <c r="D254" s="226" t="s">
        <v>172</v>
      </c>
      <c r="E254" s="227" t="s">
        <v>22</v>
      </c>
      <c r="F254" s="228" t="s">
        <v>606</v>
      </c>
      <c r="G254" s="216"/>
      <c r="H254" s="229">
        <v>416</v>
      </c>
      <c r="I254" s="220"/>
      <c r="J254" s="216"/>
      <c r="K254" s="216"/>
      <c r="L254" s="221"/>
      <c r="M254" s="222"/>
      <c r="N254" s="223"/>
      <c r="O254" s="223"/>
      <c r="P254" s="223"/>
      <c r="Q254" s="223"/>
      <c r="R254" s="223"/>
      <c r="S254" s="223"/>
      <c r="T254" s="224"/>
      <c r="AT254" s="225" t="s">
        <v>172</v>
      </c>
      <c r="AU254" s="225" t="s">
        <v>135</v>
      </c>
      <c r="AV254" s="11" t="s">
        <v>135</v>
      </c>
      <c r="AW254" s="11" t="s">
        <v>40</v>
      </c>
      <c r="AX254" s="11" t="s">
        <v>76</v>
      </c>
      <c r="AY254" s="225" t="s">
        <v>127</v>
      </c>
    </row>
    <row r="255" spans="2:65" s="13" customFormat="1" ht="13.5">
      <c r="B255" s="246"/>
      <c r="C255" s="247"/>
      <c r="D255" s="226" t="s">
        <v>172</v>
      </c>
      <c r="E255" s="248" t="s">
        <v>22</v>
      </c>
      <c r="F255" s="249" t="s">
        <v>446</v>
      </c>
      <c r="G255" s="247"/>
      <c r="H255" s="250" t="s">
        <v>22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AT255" s="256" t="s">
        <v>172</v>
      </c>
      <c r="AU255" s="256" t="s">
        <v>135</v>
      </c>
      <c r="AV255" s="13" t="s">
        <v>24</v>
      </c>
      <c r="AW255" s="13" t="s">
        <v>40</v>
      </c>
      <c r="AX255" s="13" t="s">
        <v>76</v>
      </c>
      <c r="AY255" s="256" t="s">
        <v>127</v>
      </c>
    </row>
    <row r="256" spans="2:65" s="11" customFormat="1" ht="13.5">
      <c r="B256" s="215"/>
      <c r="C256" s="216"/>
      <c r="D256" s="226" t="s">
        <v>172</v>
      </c>
      <c r="E256" s="227" t="s">
        <v>22</v>
      </c>
      <c r="F256" s="228" t="s">
        <v>607</v>
      </c>
      <c r="G256" s="216"/>
      <c r="H256" s="229">
        <v>32.76</v>
      </c>
      <c r="I256" s="220"/>
      <c r="J256" s="216"/>
      <c r="K256" s="216"/>
      <c r="L256" s="221"/>
      <c r="M256" s="222"/>
      <c r="N256" s="223"/>
      <c r="O256" s="223"/>
      <c r="P256" s="223"/>
      <c r="Q256" s="223"/>
      <c r="R256" s="223"/>
      <c r="S256" s="223"/>
      <c r="T256" s="224"/>
      <c r="AT256" s="225" t="s">
        <v>172</v>
      </c>
      <c r="AU256" s="225" t="s">
        <v>135</v>
      </c>
      <c r="AV256" s="11" t="s">
        <v>135</v>
      </c>
      <c r="AW256" s="11" t="s">
        <v>40</v>
      </c>
      <c r="AX256" s="11" t="s">
        <v>76</v>
      </c>
      <c r="AY256" s="225" t="s">
        <v>127</v>
      </c>
    </row>
    <row r="257" spans="2:65" s="11" customFormat="1" ht="13.5">
      <c r="B257" s="215"/>
      <c r="C257" s="216"/>
      <c r="D257" s="226" t="s">
        <v>172</v>
      </c>
      <c r="E257" s="227" t="s">
        <v>22</v>
      </c>
      <c r="F257" s="228" t="s">
        <v>608</v>
      </c>
      <c r="G257" s="216"/>
      <c r="H257" s="229">
        <v>24.12</v>
      </c>
      <c r="I257" s="220"/>
      <c r="J257" s="216"/>
      <c r="K257" s="216"/>
      <c r="L257" s="221"/>
      <c r="M257" s="222"/>
      <c r="N257" s="223"/>
      <c r="O257" s="223"/>
      <c r="P257" s="223"/>
      <c r="Q257" s="223"/>
      <c r="R257" s="223"/>
      <c r="S257" s="223"/>
      <c r="T257" s="224"/>
      <c r="AT257" s="225" t="s">
        <v>172</v>
      </c>
      <c r="AU257" s="225" t="s">
        <v>135</v>
      </c>
      <c r="AV257" s="11" t="s">
        <v>135</v>
      </c>
      <c r="AW257" s="11" t="s">
        <v>40</v>
      </c>
      <c r="AX257" s="11" t="s">
        <v>76</v>
      </c>
      <c r="AY257" s="225" t="s">
        <v>127</v>
      </c>
    </row>
    <row r="258" spans="2:65" s="11" customFormat="1" ht="13.5">
      <c r="B258" s="215"/>
      <c r="C258" s="216"/>
      <c r="D258" s="226" t="s">
        <v>172</v>
      </c>
      <c r="E258" s="227" t="s">
        <v>22</v>
      </c>
      <c r="F258" s="228" t="s">
        <v>609</v>
      </c>
      <c r="G258" s="216"/>
      <c r="H258" s="229">
        <v>24.48</v>
      </c>
      <c r="I258" s="220"/>
      <c r="J258" s="216"/>
      <c r="K258" s="216"/>
      <c r="L258" s="221"/>
      <c r="M258" s="222"/>
      <c r="N258" s="223"/>
      <c r="O258" s="223"/>
      <c r="P258" s="223"/>
      <c r="Q258" s="223"/>
      <c r="R258" s="223"/>
      <c r="S258" s="223"/>
      <c r="T258" s="224"/>
      <c r="AT258" s="225" t="s">
        <v>172</v>
      </c>
      <c r="AU258" s="225" t="s">
        <v>135</v>
      </c>
      <c r="AV258" s="11" t="s">
        <v>135</v>
      </c>
      <c r="AW258" s="11" t="s">
        <v>40</v>
      </c>
      <c r="AX258" s="11" t="s">
        <v>76</v>
      </c>
      <c r="AY258" s="225" t="s">
        <v>127</v>
      </c>
    </row>
    <row r="259" spans="2:65" s="12" customFormat="1" ht="13.5">
      <c r="B259" s="230"/>
      <c r="C259" s="231"/>
      <c r="D259" s="217" t="s">
        <v>172</v>
      </c>
      <c r="E259" s="232" t="s">
        <v>22</v>
      </c>
      <c r="F259" s="233" t="s">
        <v>183</v>
      </c>
      <c r="G259" s="231"/>
      <c r="H259" s="234">
        <v>497.36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AT259" s="240" t="s">
        <v>172</v>
      </c>
      <c r="AU259" s="240" t="s">
        <v>135</v>
      </c>
      <c r="AV259" s="12" t="s">
        <v>134</v>
      </c>
      <c r="AW259" s="12" t="s">
        <v>40</v>
      </c>
      <c r="AX259" s="12" t="s">
        <v>24</v>
      </c>
      <c r="AY259" s="240" t="s">
        <v>127</v>
      </c>
    </row>
    <row r="260" spans="2:65" s="1" customFormat="1" ht="22.5" customHeight="1">
      <c r="B260" s="41"/>
      <c r="C260" s="205" t="s">
        <v>610</v>
      </c>
      <c r="D260" s="205" t="s">
        <v>168</v>
      </c>
      <c r="E260" s="206" t="s">
        <v>611</v>
      </c>
      <c r="F260" s="207" t="s">
        <v>612</v>
      </c>
      <c r="G260" s="208" t="s">
        <v>165</v>
      </c>
      <c r="H260" s="209">
        <v>571.96400000000006</v>
      </c>
      <c r="I260" s="210"/>
      <c r="J260" s="211">
        <f>ROUND(I260*H260,2)</f>
        <v>0</v>
      </c>
      <c r="K260" s="207" t="s">
        <v>22</v>
      </c>
      <c r="L260" s="212"/>
      <c r="M260" s="213" t="s">
        <v>22</v>
      </c>
      <c r="N260" s="214" t="s">
        <v>48</v>
      </c>
      <c r="O260" s="42"/>
      <c r="P260" s="202">
        <f>O260*H260</f>
        <v>0</v>
      </c>
      <c r="Q260" s="202">
        <v>3.8800000000000002E-3</v>
      </c>
      <c r="R260" s="202">
        <f>Q260*H260</f>
        <v>2.2192203200000002</v>
      </c>
      <c r="S260" s="202">
        <v>0</v>
      </c>
      <c r="T260" s="203">
        <f>S260*H260</f>
        <v>0</v>
      </c>
      <c r="AR260" s="24" t="s">
        <v>370</v>
      </c>
      <c r="AT260" s="24" t="s">
        <v>168</v>
      </c>
      <c r="AU260" s="24" t="s">
        <v>135</v>
      </c>
      <c r="AY260" s="24" t="s">
        <v>127</v>
      </c>
      <c r="BE260" s="204">
        <f>IF(N260="základní",J260,0)</f>
        <v>0</v>
      </c>
      <c r="BF260" s="204">
        <f>IF(N260="snížená",J260,0)</f>
        <v>0</v>
      </c>
      <c r="BG260" s="204">
        <f>IF(N260="zákl. přenesená",J260,0)</f>
        <v>0</v>
      </c>
      <c r="BH260" s="204">
        <f>IF(N260="sníž. přenesená",J260,0)</f>
        <v>0</v>
      </c>
      <c r="BI260" s="204">
        <f>IF(N260="nulová",J260,0)</f>
        <v>0</v>
      </c>
      <c r="BJ260" s="24" t="s">
        <v>135</v>
      </c>
      <c r="BK260" s="204">
        <f>ROUND(I260*H260,2)</f>
        <v>0</v>
      </c>
      <c r="BL260" s="24" t="s">
        <v>204</v>
      </c>
      <c r="BM260" s="24" t="s">
        <v>613</v>
      </c>
    </row>
    <row r="261" spans="2:65" s="11" customFormat="1" ht="13.5">
      <c r="B261" s="215"/>
      <c r="C261" s="216"/>
      <c r="D261" s="217" t="s">
        <v>172</v>
      </c>
      <c r="E261" s="216"/>
      <c r="F261" s="218" t="s">
        <v>614</v>
      </c>
      <c r="G261" s="216"/>
      <c r="H261" s="219">
        <v>571.96400000000006</v>
      </c>
      <c r="I261" s="220"/>
      <c r="J261" s="216"/>
      <c r="K261" s="216"/>
      <c r="L261" s="221"/>
      <c r="M261" s="222"/>
      <c r="N261" s="223"/>
      <c r="O261" s="223"/>
      <c r="P261" s="223"/>
      <c r="Q261" s="223"/>
      <c r="R261" s="223"/>
      <c r="S261" s="223"/>
      <c r="T261" s="224"/>
      <c r="AT261" s="225" t="s">
        <v>172</v>
      </c>
      <c r="AU261" s="225" t="s">
        <v>135</v>
      </c>
      <c r="AV261" s="11" t="s">
        <v>135</v>
      </c>
      <c r="AW261" s="11" t="s">
        <v>6</v>
      </c>
      <c r="AX261" s="11" t="s">
        <v>24</v>
      </c>
      <c r="AY261" s="225" t="s">
        <v>127</v>
      </c>
    </row>
    <row r="262" spans="2:65" s="1" customFormat="1" ht="22.5" customHeight="1">
      <c r="B262" s="41"/>
      <c r="C262" s="193" t="s">
        <v>615</v>
      </c>
      <c r="D262" s="193" t="s">
        <v>129</v>
      </c>
      <c r="E262" s="194" t="s">
        <v>616</v>
      </c>
      <c r="F262" s="195" t="s">
        <v>617</v>
      </c>
      <c r="G262" s="196" t="s">
        <v>165</v>
      </c>
      <c r="H262" s="197">
        <v>126.72</v>
      </c>
      <c r="I262" s="198"/>
      <c r="J262" s="199">
        <f>ROUND(I262*H262,2)</f>
        <v>0</v>
      </c>
      <c r="K262" s="195" t="s">
        <v>133</v>
      </c>
      <c r="L262" s="61"/>
      <c r="M262" s="200" t="s">
        <v>22</v>
      </c>
      <c r="N262" s="201" t="s">
        <v>48</v>
      </c>
      <c r="O262" s="42"/>
      <c r="P262" s="202">
        <f>O262*H262</f>
        <v>0</v>
      </c>
      <c r="Q262" s="202">
        <v>8.8000000000000003E-4</v>
      </c>
      <c r="R262" s="202">
        <f>Q262*H262</f>
        <v>0.1115136</v>
      </c>
      <c r="S262" s="202">
        <v>0</v>
      </c>
      <c r="T262" s="203">
        <f>S262*H262</f>
        <v>0</v>
      </c>
      <c r="AR262" s="24" t="s">
        <v>204</v>
      </c>
      <c r="AT262" s="24" t="s">
        <v>129</v>
      </c>
      <c r="AU262" s="24" t="s">
        <v>135</v>
      </c>
      <c r="AY262" s="24" t="s">
        <v>127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24" t="s">
        <v>135</v>
      </c>
      <c r="BK262" s="204">
        <f>ROUND(I262*H262,2)</f>
        <v>0</v>
      </c>
      <c r="BL262" s="24" t="s">
        <v>204</v>
      </c>
      <c r="BM262" s="24" t="s">
        <v>618</v>
      </c>
    </row>
    <row r="263" spans="2:65" s="13" customFormat="1" ht="13.5">
      <c r="B263" s="246"/>
      <c r="C263" s="247"/>
      <c r="D263" s="226" t="s">
        <v>172</v>
      </c>
      <c r="E263" s="248" t="s">
        <v>22</v>
      </c>
      <c r="F263" s="249" t="s">
        <v>619</v>
      </c>
      <c r="G263" s="247"/>
      <c r="H263" s="250" t="s">
        <v>22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AT263" s="256" t="s">
        <v>172</v>
      </c>
      <c r="AU263" s="256" t="s">
        <v>135</v>
      </c>
      <c r="AV263" s="13" t="s">
        <v>24</v>
      </c>
      <c r="AW263" s="13" t="s">
        <v>40</v>
      </c>
      <c r="AX263" s="13" t="s">
        <v>76</v>
      </c>
      <c r="AY263" s="256" t="s">
        <v>127</v>
      </c>
    </row>
    <row r="264" spans="2:65" s="11" customFormat="1" ht="13.5">
      <c r="B264" s="215"/>
      <c r="C264" s="216"/>
      <c r="D264" s="226" t="s">
        <v>172</v>
      </c>
      <c r="E264" s="227" t="s">
        <v>22</v>
      </c>
      <c r="F264" s="228" t="s">
        <v>620</v>
      </c>
      <c r="G264" s="216"/>
      <c r="H264" s="229">
        <v>60.06</v>
      </c>
      <c r="I264" s="220"/>
      <c r="J264" s="216"/>
      <c r="K264" s="216"/>
      <c r="L264" s="221"/>
      <c r="M264" s="222"/>
      <c r="N264" s="223"/>
      <c r="O264" s="223"/>
      <c r="P264" s="223"/>
      <c r="Q264" s="223"/>
      <c r="R264" s="223"/>
      <c r="S264" s="223"/>
      <c r="T264" s="224"/>
      <c r="AT264" s="225" t="s">
        <v>172</v>
      </c>
      <c r="AU264" s="225" t="s">
        <v>135</v>
      </c>
      <c r="AV264" s="11" t="s">
        <v>135</v>
      </c>
      <c r="AW264" s="11" t="s">
        <v>40</v>
      </c>
      <c r="AX264" s="11" t="s">
        <v>76</v>
      </c>
      <c r="AY264" s="225" t="s">
        <v>127</v>
      </c>
    </row>
    <row r="265" spans="2:65" s="11" customFormat="1" ht="13.5">
      <c r="B265" s="215"/>
      <c r="C265" s="216"/>
      <c r="D265" s="226" t="s">
        <v>172</v>
      </c>
      <c r="E265" s="227" t="s">
        <v>22</v>
      </c>
      <c r="F265" s="228" t="s">
        <v>621</v>
      </c>
      <c r="G265" s="216"/>
      <c r="H265" s="229">
        <v>44.22</v>
      </c>
      <c r="I265" s="220"/>
      <c r="J265" s="216"/>
      <c r="K265" s="216"/>
      <c r="L265" s="221"/>
      <c r="M265" s="222"/>
      <c r="N265" s="223"/>
      <c r="O265" s="223"/>
      <c r="P265" s="223"/>
      <c r="Q265" s="223"/>
      <c r="R265" s="223"/>
      <c r="S265" s="223"/>
      <c r="T265" s="224"/>
      <c r="AT265" s="225" t="s">
        <v>172</v>
      </c>
      <c r="AU265" s="225" t="s">
        <v>135</v>
      </c>
      <c r="AV265" s="11" t="s">
        <v>135</v>
      </c>
      <c r="AW265" s="11" t="s">
        <v>40</v>
      </c>
      <c r="AX265" s="11" t="s">
        <v>76</v>
      </c>
      <c r="AY265" s="225" t="s">
        <v>127</v>
      </c>
    </row>
    <row r="266" spans="2:65" s="11" customFormat="1" ht="13.5">
      <c r="B266" s="215"/>
      <c r="C266" s="216"/>
      <c r="D266" s="226" t="s">
        <v>172</v>
      </c>
      <c r="E266" s="227" t="s">
        <v>22</v>
      </c>
      <c r="F266" s="228" t="s">
        <v>622</v>
      </c>
      <c r="G266" s="216"/>
      <c r="H266" s="229">
        <v>22.44</v>
      </c>
      <c r="I266" s="220"/>
      <c r="J266" s="216"/>
      <c r="K266" s="216"/>
      <c r="L266" s="221"/>
      <c r="M266" s="222"/>
      <c r="N266" s="223"/>
      <c r="O266" s="223"/>
      <c r="P266" s="223"/>
      <c r="Q266" s="223"/>
      <c r="R266" s="223"/>
      <c r="S266" s="223"/>
      <c r="T266" s="224"/>
      <c r="AT266" s="225" t="s">
        <v>172</v>
      </c>
      <c r="AU266" s="225" t="s">
        <v>135</v>
      </c>
      <c r="AV266" s="11" t="s">
        <v>135</v>
      </c>
      <c r="AW266" s="11" t="s">
        <v>40</v>
      </c>
      <c r="AX266" s="11" t="s">
        <v>76</v>
      </c>
      <c r="AY266" s="225" t="s">
        <v>127</v>
      </c>
    </row>
    <row r="267" spans="2:65" s="12" customFormat="1" ht="13.5">
      <c r="B267" s="230"/>
      <c r="C267" s="231"/>
      <c r="D267" s="217" t="s">
        <v>172</v>
      </c>
      <c r="E267" s="232" t="s">
        <v>22</v>
      </c>
      <c r="F267" s="233" t="s">
        <v>183</v>
      </c>
      <c r="G267" s="231"/>
      <c r="H267" s="234">
        <v>126.72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AT267" s="240" t="s">
        <v>172</v>
      </c>
      <c r="AU267" s="240" t="s">
        <v>135</v>
      </c>
      <c r="AV267" s="12" t="s">
        <v>134</v>
      </c>
      <c r="AW267" s="12" t="s">
        <v>40</v>
      </c>
      <c r="AX267" s="12" t="s">
        <v>24</v>
      </c>
      <c r="AY267" s="240" t="s">
        <v>127</v>
      </c>
    </row>
    <row r="268" spans="2:65" s="1" customFormat="1" ht="22.5" customHeight="1">
      <c r="B268" s="41"/>
      <c r="C268" s="205" t="s">
        <v>623</v>
      </c>
      <c r="D268" s="205" t="s">
        <v>168</v>
      </c>
      <c r="E268" s="206" t="s">
        <v>624</v>
      </c>
      <c r="F268" s="207" t="s">
        <v>625</v>
      </c>
      <c r="G268" s="208" t="s">
        <v>165</v>
      </c>
      <c r="H268" s="209">
        <v>145.72800000000001</v>
      </c>
      <c r="I268" s="210"/>
      <c r="J268" s="211">
        <f>ROUND(I268*H268,2)</f>
        <v>0</v>
      </c>
      <c r="K268" s="207" t="s">
        <v>133</v>
      </c>
      <c r="L268" s="212"/>
      <c r="M268" s="213" t="s">
        <v>22</v>
      </c>
      <c r="N268" s="214" t="s">
        <v>48</v>
      </c>
      <c r="O268" s="42"/>
      <c r="P268" s="202">
        <f>O268*H268</f>
        <v>0</v>
      </c>
      <c r="Q268" s="202">
        <v>3.8800000000000002E-3</v>
      </c>
      <c r="R268" s="202">
        <f>Q268*H268</f>
        <v>0.56542464000000003</v>
      </c>
      <c r="S268" s="202">
        <v>0</v>
      </c>
      <c r="T268" s="203">
        <f>S268*H268</f>
        <v>0</v>
      </c>
      <c r="AR268" s="24" t="s">
        <v>370</v>
      </c>
      <c r="AT268" s="24" t="s">
        <v>168</v>
      </c>
      <c r="AU268" s="24" t="s">
        <v>135</v>
      </c>
      <c r="AY268" s="24" t="s">
        <v>127</v>
      </c>
      <c r="BE268" s="204">
        <f>IF(N268="základní",J268,0)</f>
        <v>0</v>
      </c>
      <c r="BF268" s="204">
        <f>IF(N268="snížená",J268,0)</f>
        <v>0</v>
      </c>
      <c r="BG268" s="204">
        <f>IF(N268="zákl. přenesená",J268,0)</f>
        <v>0</v>
      </c>
      <c r="BH268" s="204">
        <f>IF(N268="sníž. přenesená",J268,0)</f>
        <v>0</v>
      </c>
      <c r="BI268" s="204">
        <f>IF(N268="nulová",J268,0)</f>
        <v>0</v>
      </c>
      <c r="BJ268" s="24" t="s">
        <v>135</v>
      </c>
      <c r="BK268" s="204">
        <f>ROUND(I268*H268,2)</f>
        <v>0</v>
      </c>
      <c r="BL268" s="24" t="s">
        <v>204</v>
      </c>
      <c r="BM268" s="24" t="s">
        <v>626</v>
      </c>
    </row>
    <row r="269" spans="2:65" s="11" customFormat="1" ht="13.5">
      <c r="B269" s="215"/>
      <c r="C269" s="216"/>
      <c r="D269" s="217" t="s">
        <v>172</v>
      </c>
      <c r="E269" s="216"/>
      <c r="F269" s="218" t="s">
        <v>627</v>
      </c>
      <c r="G269" s="216"/>
      <c r="H269" s="219">
        <v>145.72800000000001</v>
      </c>
      <c r="I269" s="220"/>
      <c r="J269" s="216"/>
      <c r="K269" s="216"/>
      <c r="L269" s="221"/>
      <c r="M269" s="222"/>
      <c r="N269" s="223"/>
      <c r="O269" s="223"/>
      <c r="P269" s="223"/>
      <c r="Q269" s="223"/>
      <c r="R269" s="223"/>
      <c r="S269" s="223"/>
      <c r="T269" s="224"/>
      <c r="AT269" s="225" t="s">
        <v>172</v>
      </c>
      <c r="AU269" s="225" t="s">
        <v>135</v>
      </c>
      <c r="AV269" s="11" t="s">
        <v>135</v>
      </c>
      <c r="AW269" s="11" t="s">
        <v>6</v>
      </c>
      <c r="AX269" s="11" t="s">
        <v>24</v>
      </c>
      <c r="AY269" s="225" t="s">
        <v>127</v>
      </c>
    </row>
    <row r="270" spans="2:65" s="1" customFormat="1" ht="22.5" customHeight="1">
      <c r="B270" s="41"/>
      <c r="C270" s="193" t="s">
        <v>628</v>
      </c>
      <c r="D270" s="193" t="s">
        <v>129</v>
      </c>
      <c r="E270" s="194" t="s">
        <v>616</v>
      </c>
      <c r="F270" s="195" t="s">
        <v>617</v>
      </c>
      <c r="G270" s="196" t="s">
        <v>165</v>
      </c>
      <c r="H270" s="197">
        <v>497.36</v>
      </c>
      <c r="I270" s="198"/>
      <c r="J270" s="199">
        <f>ROUND(I270*H270,2)</f>
        <v>0</v>
      </c>
      <c r="K270" s="195" t="s">
        <v>133</v>
      </c>
      <c r="L270" s="61"/>
      <c r="M270" s="200" t="s">
        <v>22</v>
      </c>
      <c r="N270" s="201" t="s">
        <v>48</v>
      </c>
      <c r="O270" s="42"/>
      <c r="P270" s="202">
        <f>O270*H270</f>
        <v>0</v>
      </c>
      <c r="Q270" s="202">
        <v>8.8000000000000003E-4</v>
      </c>
      <c r="R270" s="202">
        <f>Q270*H270</f>
        <v>0.43767680000000003</v>
      </c>
      <c r="S270" s="202">
        <v>0</v>
      </c>
      <c r="T270" s="203">
        <f>S270*H270</f>
        <v>0</v>
      </c>
      <c r="AR270" s="24" t="s">
        <v>204</v>
      </c>
      <c r="AT270" s="24" t="s">
        <v>129</v>
      </c>
      <c r="AU270" s="24" t="s">
        <v>135</v>
      </c>
      <c r="AY270" s="24" t="s">
        <v>127</v>
      </c>
      <c r="BE270" s="204">
        <f>IF(N270="základní",J270,0)</f>
        <v>0</v>
      </c>
      <c r="BF270" s="204">
        <f>IF(N270="snížená",J270,0)</f>
        <v>0</v>
      </c>
      <c r="BG270" s="204">
        <f>IF(N270="zákl. přenesená",J270,0)</f>
        <v>0</v>
      </c>
      <c r="BH270" s="204">
        <f>IF(N270="sníž. přenesená",J270,0)</f>
        <v>0</v>
      </c>
      <c r="BI270" s="204">
        <f>IF(N270="nulová",J270,0)</f>
        <v>0</v>
      </c>
      <c r="BJ270" s="24" t="s">
        <v>135</v>
      </c>
      <c r="BK270" s="204">
        <f>ROUND(I270*H270,2)</f>
        <v>0</v>
      </c>
      <c r="BL270" s="24" t="s">
        <v>204</v>
      </c>
      <c r="BM270" s="24" t="s">
        <v>629</v>
      </c>
    </row>
    <row r="271" spans="2:65" s="1" customFormat="1" ht="22.5" customHeight="1">
      <c r="B271" s="41"/>
      <c r="C271" s="205" t="s">
        <v>630</v>
      </c>
      <c r="D271" s="205" t="s">
        <v>168</v>
      </c>
      <c r="E271" s="206" t="s">
        <v>631</v>
      </c>
      <c r="F271" s="207" t="s">
        <v>632</v>
      </c>
      <c r="G271" s="208" t="s">
        <v>165</v>
      </c>
      <c r="H271" s="209">
        <v>571.96400000000006</v>
      </c>
      <c r="I271" s="210"/>
      <c r="J271" s="211">
        <f>ROUND(I271*H271,2)</f>
        <v>0</v>
      </c>
      <c r="K271" s="207" t="s">
        <v>22</v>
      </c>
      <c r="L271" s="212"/>
      <c r="M271" s="213" t="s">
        <v>22</v>
      </c>
      <c r="N271" s="214" t="s">
        <v>48</v>
      </c>
      <c r="O271" s="42"/>
      <c r="P271" s="202">
        <f>O271*H271</f>
        <v>0</v>
      </c>
      <c r="Q271" s="202">
        <v>3.8800000000000002E-3</v>
      </c>
      <c r="R271" s="202">
        <f>Q271*H271</f>
        <v>2.2192203200000002</v>
      </c>
      <c r="S271" s="202">
        <v>0</v>
      </c>
      <c r="T271" s="203">
        <f>S271*H271</f>
        <v>0</v>
      </c>
      <c r="AR271" s="24" t="s">
        <v>370</v>
      </c>
      <c r="AT271" s="24" t="s">
        <v>168</v>
      </c>
      <c r="AU271" s="24" t="s">
        <v>135</v>
      </c>
      <c r="AY271" s="24" t="s">
        <v>127</v>
      </c>
      <c r="BE271" s="204">
        <f>IF(N271="základní",J271,0)</f>
        <v>0</v>
      </c>
      <c r="BF271" s="204">
        <f>IF(N271="snížená",J271,0)</f>
        <v>0</v>
      </c>
      <c r="BG271" s="204">
        <f>IF(N271="zákl. přenesená",J271,0)</f>
        <v>0</v>
      </c>
      <c r="BH271" s="204">
        <f>IF(N271="sníž. přenesená",J271,0)</f>
        <v>0</v>
      </c>
      <c r="BI271" s="204">
        <f>IF(N271="nulová",J271,0)</f>
        <v>0</v>
      </c>
      <c r="BJ271" s="24" t="s">
        <v>135</v>
      </c>
      <c r="BK271" s="204">
        <f>ROUND(I271*H271,2)</f>
        <v>0</v>
      </c>
      <c r="BL271" s="24" t="s">
        <v>204</v>
      </c>
      <c r="BM271" s="24" t="s">
        <v>633</v>
      </c>
    </row>
    <row r="272" spans="2:65" s="11" customFormat="1" ht="13.5">
      <c r="B272" s="215"/>
      <c r="C272" s="216"/>
      <c r="D272" s="217" t="s">
        <v>172</v>
      </c>
      <c r="E272" s="216"/>
      <c r="F272" s="218" t="s">
        <v>614</v>
      </c>
      <c r="G272" s="216"/>
      <c r="H272" s="219">
        <v>571.96400000000006</v>
      </c>
      <c r="I272" s="220"/>
      <c r="J272" s="216"/>
      <c r="K272" s="216"/>
      <c r="L272" s="221"/>
      <c r="M272" s="222"/>
      <c r="N272" s="223"/>
      <c r="O272" s="223"/>
      <c r="P272" s="223"/>
      <c r="Q272" s="223"/>
      <c r="R272" s="223"/>
      <c r="S272" s="223"/>
      <c r="T272" s="224"/>
      <c r="AT272" s="225" t="s">
        <v>172</v>
      </c>
      <c r="AU272" s="225" t="s">
        <v>135</v>
      </c>
      <c r="AV272" s="11" t="s">
        <v>135</v>
      </c>
      <c r="AW272" s="11" t="s">
        <v>6</v>
      </c>
      <c r="AX272" s="11" t="s">
        <v>24</v>
      </c>
      <c r="AY272" s="225" t="s">
        <v>127</v>
      </c>
    </row>
    <row r="273" spans="2:65" s="1" customFormat="1" ht="22.5" customHeight="1">
      <c r="B273" s="41"/>
      <c r="C273" s="193" t="s">
        <v>634</v>
      </c>
      <c r="D273" s="193" t="s">
        <v>129</v>
      </c>
      <c r="E273" s="194" t="s">
        <v>635</v>
      </c>
      <c r="F273" s="195" t="s">
        <v>636</v>
      </c>
      <c r="G273" s="196" t="s">
        <v>228</v>
      </c>
      <c r="H273" s="197">
        <v>2</v>
      </c>
      <c r="I273" s="198"/>
      <c r="J273" s="199">
        <f>ROUND(I273*H273,2)</f>
        <v>0</v>
      </c>
      <c r="K273" s="195" t="s">
        <v>22</v>
      </c>
      <c r="L273" s="61"/>
      <c r="M273" s="200" t="s">
        <v>22</v>
      </c>
      <c r="N273" s="201" t="s">
        <v>48</v>
      </c>
      <c r="O273" s="42"/>
      <c r="P273" s="202">
        <f>O273*H273</f>
        <v>0</v>
      </c>
      <c r="Q273" s="202">
        <v>0</v>
      </c>
      <c r="R273" s="202">
        <f>Q273*H273</f>
        <v>0</v>
      </c>
      <c r="S273" s="202">
        <v>0</v>
      </c>
      <c r="T273" s="203">
        <f>S273*H273</f>
        <v>0</v>
      </c>
      <c r="AR273" s="24" t="s">
        <v>204</v>
      </c>
      <c r="AT273" s="24" t="s">
        <v>129</v>
      </c>
      <c r="AU273" s="24" t="s">
        <v>135</v>
      </c>
      <c r="AY273" s="24" t="s">
        <v>127</v>
      </c>
      <c r="BE273" s="204">
        <f>IF(N273="základní",J273,0)</f>
        <v>0</v>
      </c>
      <c r="BF273" s="204">
        <f>IF(N273="snížená",J273,0)</f>
        <v>0</v>
      </c>
      <c r="BG273" s="204">
        <f>IF(N273="zákl. přenesená",J273,0)</f>
        <v>0</v>
      </c>
      <c r="BH273" s="204">
        <f>IF(N273="sníž. přenesená",J273,0)</f>
        <v>0</v>
      </c>
      <c r="BI273" s="204">
        <f>IF(N273="nulová",J273,0)</f>
        <v>0</v>
      </c>
      <c r="BJ273" s="24" t="s">
        <v>135</v>
      </c>
      <c r="BK273" s="204">
        <f>ROUND(I273*H273,2)</f>
        <v>0</v>
      </c>
      <c r="BL273" s="24" t="s">
        <v>204</v>
      </c>
      <c r="BM273" s="24" t="s">
        <v>637</v>
      </c>
    </row>
    <row r="274" spans="2:65" s="1" customFormat="1" ht="22.5" customHeight="1">
      <c r="B274" s="41"/>
      <c r="C274" s="193" t="s">
        <v>638</v>
      </c>
      <c r="D274" s="193" t="s">
        <v>129</v>
      </c>
      <c r="E274" s="194" t="s">
        <v>639</v>
      </c>
      <c r="F274" s="195" t="s">
        <v>640</v>
      </c>
      <c r="G274" s="196" t="s">
        <v>158</v>
      </c>
      <c r="H274" s="197">
        <v>5.5529999999999999</v>
      </c>
      <c r="I274" s="198"/>
      <c r="J274" s="199">
        <f>ROUND(I274*H274,2)</f>
        <v>0</v>
      </c>
      <c r="K274" s="195" t="s">
        <v>133</v>
      </c>
      <c r="L274" s="61"/>
      <c r="M274" s="200" t="s">
        <v>22</v>
      </c>
      <c r="N274" s="201" t="s">
        <v>48</v>
      </c>
      <c r="O274" s="42"/>
      <c r="P274" s="202">
        <f>O274*H274</f>
        <v>0</v>
      </c>
      <c r="Q274" s="202">
        <v>0</v>
      </c>
      <c r="R274" s="202">
        <f>Q274*H274</f>
        <v>0</v>
      </c>
      <c r="S274" s="202">
        <v>0</v>
      </c>
      <c r="T274" s="203">
        <f>S274*H274</f>
        <v>0</v>
      </c>
      <c r="AR274" s="24" t="s">
        <v>204</v>
      </c>
      <c r="AT274" s="24" t="s">
        <v>129</v>
      </c>
      <c r="AU274" s="24" t="s">
        <v>135</v>
      </c>
      <c r="AY274" s="24" t="s">
        <v>127</v>
      </c>
      <c r="BE274" s="204">
        <f>IF(N274="základní",J274,0)</f>
        <v>0</v>
      </c>
      <c r="BF274" s="204">
        <f>IF(N274="snížená",J274,0)</f>
        <v>0</v>
      </c>
      <c r="BG274" s="204">
        <f>IF(N274="zákl. přenesená",J274,0)</f>
        <v>0</v>
      </c>
      <c r="BH274" s="204">
        <f>IF(N274="sníž. přenesená",J274,0)</f>
        <v>0</v>
      </c>
      <c r="BI274" s="204">
        <f>IF(N274="nulová",J274,0)</f>
        <v>0</v>
      </c>
      <c r="BJ274" s="24" t="s">
        <v>135</v>
      </c>
      <c r="BK274" s="204">
        <f>ROUND(I274*H274,2)</f>
        <v>0</v>
      </c>
      <c r="BL274" s="24" t="s">
        <v>204</v>
      </c>
      <c r="BM274" s="24" t="s">
        <v>641</v>
      </c>
    </row>
    <row r="275" spans="2:65" s="10" customFormat="1" ht="29.85" customHeight="1">
      <c r="B275" s="176"/>
      <c r="C275" s="177"/>
      <c r="D275" s="190" t="s">
        <v>75</v>
      </c>
      <c r="E275" s="191" t="s">
        <v>642</v>
      </c>
      <c r="F275" s="191" t="s">
        <v>643</v>
      </c>
      <c r="G275" s="177"/>
      <c r="H275" s="177"/>
      <c r="I275" s="180"/>
      <c r="J275" s="192">
        <f>BK275</f>
        <v>0</v>
      </c>
      <c r="K275" s="177"/>
      <c r="L275" s="182"/>
      <c r="M275" s="183"/>
      <c r="N275" s="184"/>
      <c r="O275" s="184"/>
      <c r="P275" s="185">
        <f>SUM(P276:P282)</f>
        <v>0</v>
      </c>
      <c r="Q275" s="184"/>
      <c r="R275" s="185">
        <f>SUM(R276:R282)</f>
        <v>1.8427967999999999</v>
      </c>
      <c r="S275" s="184"/>
      <c r="T275" s="186">
        <f>SUM(T276:T282)</f>
        <v>0</v>
      </c>
      <c r="AR275" s="187" t="s">
        <v>135</v>
      </c>
      <c r="AT275" s="188" t="s">
        <v>75</v>
      </c>
      <c r="AU275" s="188" t="s">
        <v>24</v>
      </c>
      <c r="AY275" s="187" t="s">
        <v>127</v>
      </c>
      <c r="BK275" s="189">
        <f>SUM(BK276:BK282)</f>
        <v>0</v>
      </c>
    </row>
    <row r="276" spans="2:65" s="1" customFormat="1" ht="22.5" customHeight="1">
      <c r="B276" s="41"/>
      <c r="C276" s="193" t="s">
        <v>644</v>
      </c>
      <c r="D276" s="193" t="s">
        <v>129</v>
      </c>
      <c r="E276" s="194" t="s">
        <v>645</v>
      </c>
      <c r="F276" s="195" t="s">
        <v>646</v>
      </c>
      <c r="G276" s="196" t="s">
        <v>165</v>
      </c>
      <c r="H276" s="197">
        <v>74.88</v>
      </c>
      <c r="I276" s="198"/>
      <c r="J276" s="199">
        <f>ROUND(I276*H276,2)</f>
        <v>0</v>
      </c>
      <c r="K276" s="195" t="s">
        <v>133</v>
      </c>
      <c r="L276" s="61"/>
      <c r="M276" s="200" t="s">
        <v>22</v>
      </c>
      <c r="N276" s="201" t="s">
        <v>48</v>
      </c>
      <c r="O276" s="42"/>
      <c r="P276" s="202">
        <f>O276*H276</f>
        <v>0</v>
      </c>
      <c r="Q276" s="202">
        <v>2.461E-2</v>
      </c>
      <c r="R276" s="202">
        <f>Q276*H276</f>
        <v>1.8427967999999999</v>
      </c>
      <c r="S276" s="202">
        <v>0</v>
      </c>
      <c r="T276" s="203">
        <f>S276*H276</f>
        <v>0</v>
      </c>
      <c r="AR276" s="24" t="s">
        <v>204</v>
      </c>
      <c r="AT276" s="24" t="s">
        <v>129</v>
      </c>
      <c r="AU276" s="24" t="s">
        <v>135</v>
      </c>
      <c r="AY276" s="24" t="s">
        <v>127</v>
      </c>
      <c r="BE276" s="204">
        <f>IF(N276="základní",J276,0)</f>
        <v>0</v>
      </c>
      <c r="BF276" s="204">
        <f>IF(N276="snížená",J276,0)</f>
        <v>0</v>
      </c>
      <c r="BG276" s="204">
        <f>IF(N276="zákl. přenesená",J276,0)</f>
        <v>0</v>
      </c>
      <c r="BH276" s="204">
        <f>IF(N276="sníž. přenesená",J276,0)</f>
        <v>0</v>
      </c>
      <c r="BI276" s="204">
        <f>IF(N276="nulová",J276,0)</f>
        <v>0</v>
      </c>
      <c r="BJ276" s="24" t="s">
        <v>135</v>
      </c>
      <c r="BK276" s="204">
        <f>ROUND(I276*H276,2)</f>
        <v>0</v>
      </c>
      <c r="BL276" s="24" t="s">
        <v>204</v>
      </c>
      <c r="BM276" s="24" t="s">
        <v>647</v>
      </c>
    </row>
    <row r="277" spans="2:65" s="13" customFormat="1" ht="13.5">
      <c r="B277" s="246"/>
      <c r="C277" s="247"/>
      <c r="D277" s="226" t="s">
        <v>172</v>
      </c>
      <c r="E277" s="248" t="s">
        <v>22</v>
      </c>
      <c r="F277" s="249" t="s">
        <v>648</v>
      </c>
      <c r="G277" s="247"/>
      <c r="H277" s="250" t="s">
        <v>22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AT277" s="256" t="s">
        <v>172</v>
      </c>
      <c r="AU277" s="256" t="s">
        <v>135</v>
      </c>
      <c r="AV277" s="13" t="s">
        <v>24</v>
      </c>
      <c r="AW277" s="13" t="s">
        <v>40</v>
      </c>
      <c r="AX277" s="13" t="s">
        <v>76</v>
      </c>
      <c r="AY277" s="256" t="s">
        <v>127</v>
      </c>
    </row>
    <row r="278" spans="2:65" s="11" customFormat="1" ht="13.5">
      <c r="B278" s="215"/>
      <c r="C278" s="216"/>
      <c r="D278" s="226" t="s">
        <v>172</v>
      </c>
      <c r="E278" s="227" t="s">
        <v>22</v>
      </c>
      <c r="F278" s="228" t="s">
        <v>649</v>
      </c>
      <c r="G278" s="216"/>
      <c r="H278" s="229">
        <v>35.49</v>
      </c>
      <c r="I278" s="220"/>
      <c r="J278" s="216"/>
      <c r="K278" s="216"/>
      <c r="L278" s="221"/>
      <c r="M278" s="222"/>
      <c r="N278" s="223"/>
      <c r="O278" s="223"/>
      <c r="P278" s="223"/>
      <c r="Q278" s="223"/>
      <c r="R278" s="223"/>
      <c r="S278" s="223"/>
      <c r="T278" s="224"/>
      <c r="AT278" s="225" t="s">
        <v>172</v>
      </c>
      <c r="AU278" s="225" t="s">
        <v>135</v>
      </c>
      <c r="AV278" s="11" t="s">
        <v>135</v>
      </c>
      <c r="AW278" s="11" t="s">
        <v>40</v>
      </c>
      <c r="AX278" s="11" t="s">
        <v>76</v>
      </c>
      <c r="AY278" s="225" t="s">
        <v>127</v>
      </c>
    </row>
    <row r="279" spans="2:65" s="11" customFormat="1" ht="13.5">
      <c r="B279" s="215"/>
      <c r="C279" s="216"/>
      <c r="D279" s="226" t="s">
        <v>172</v>
      </c>
      <c r="E279" s="227" t="s">
        <v>22</v>
      </c>
      <c r="F279" s="228" t="s">
        <v>650</v>
      </c>
      <c r="G279" s="216"/>
      <c r="H279" s="229">
        <v>26.13</v>
      </c>
      <c r="I279" s="220"/>
      <c r="J279" s="216"/>
      <c r="K279" s="216"/>
      <c r="L279" s="221"/>
      <c r="M279" s="222"/>
      <c r="N279" s="223"/>
      <c r="O279" s="223"/>
      <c r="P279" s="223"/>
      <c r="Q279" s="223"/>
      <c r="R279" s="223"/>
      <c r="S279" s="223"/>
      <c r="T279" s="224"/>
      <c r="AT279" s="225" t="s">
        <v>172</v>
      </c>
      <c r="AU279" s="225" t="s">
        <v>135</v>
      </c>
      <c r="AV279" s="11" t="s">
        <v>135</v>
      </c>
      <c r="AW279" s="11" t="s">
        <v>40</v>
      </c>
      <c r="AX279" s="11" t="s">
        <v>76</v>
      </c>
      <c r="AY279" s="225" t="s">
        <v>127</v>
      </c>
    </row>
    <row r="280" spans="2:65" s="11" customFormat="1" ht="13.5">
      <c r="B280" s="215"/>
      <c r="C280" s="216"/>
      <c r="D280" s="226" t="s">
        <v>172</v>
      </c>
      <c r="E280" s="227" t="s">
        <v>22</v>
      </c>
      <c r="F280" s="228" t="s">
        <v>651</v>
      </c>
      <c r="G280" s="216"/>
      <c r="H280" s="229">
        <v>13.26</v>
      </c>
      <c r="I280" s="220"/>
      <c r="J280" s="216"/>
      <c r="K280" s="216"/>
      <c r="L280" s="221"/>
      <c r="M280" s="222"/>
      <c r="N280" s="223"/>
      <c r="O280" s="223"/>
      <c r="P280" s="223"/>
      <c r="Q280" s="223"/>
      <c r="R280" s="223"/>
      <c r="S280" s="223"/>
      <c r="T280" s="224"/>
      <c r="AT280" s="225" t="s">
        <v>172</v>
      </c>
      <c r="AU280" s="225" t="s">
        <v>135</v>
      </c>
      <c r="AV280" s="11" t="s">
        <v>135</v>
      </c>
      <c r="AW280" s="11" t="s">
        <v>40</v>
      </c>
      <c r="AX280" s="11" t="s">
        <v>76</v>
      </c>
      <c r="AY280" s="225" t="s">
        <v>127</v>
      </c>
    </row>
    <row r="281" spans="2:65" s="12" customFormat="1" ht="13.5">
      <c r="B281" s="230"/>
      <c r="C281" s="231"/>
      <c r="D281" s="217" t="s">
        <v>172</v>
      </c>
      <c r="E281" s="232" t="s">
        <v>22</v>
      </c>
      <c r="F281" s="233" t="s">
        <v>183</v>
      </c>
      <c r="G281" s="231"/>
      <c r="H281" s="234">
        <v>74.88</v>
      </c>
      <c r="I281" s="235"/>
      <c r="J281" s="231"/>
      <c r="K281" s="231"/>
      <c r="L281" s="236"/>
      <c r="M281" s="237"/>
      <c r="N281" s="238"/>
      <c r="O281" s="238"/>
      <c r="P281" s="238"/>
      <c r="Q281" s="238"/>
      <c r="R281" s="238"/>
      <c r="S281" s="238"/>
      <c r="T281" s="239"/>
      <c r="AT281" s="240" t="s">
        <v>172</v>
      </c>
      <c r="AU281" s="240" t="s">
        <v>135</v>
      </c>
      <c r="AV281" s="12" t="s">
        <v>134</v>
      </c>
      <c r="AW281" s="12" t="s">
        <v>40</v>
      </c>
      <c r="AX281" s="12" t="s">
        <v>24</v>
      </c>
      <c r="AY281" s="240" t="s">
        <v>127</v>
      </c>
    </row>
    <row r="282" spans="2:65" s="1" customFormat="1" ht="22.5" customHeight="1">
      <c r="B282" s="41"/>
      <c r="C282" s="193" t="s">
        <v>652</v>
      </c>
      <c r="D282" s="193" t="s">
        <v>129</v>
      </c>
      <c r="E282" s="194" t="s">
        <v>653</v>
      </c>
      <c r="F282" s="195" t="s">
        <v>654</v>
      </c>
      <c r="G282" s="196" t="s">
        <v>158</v>
      </c>
      <c r="H282" s="197">
        <v>1.843</v>
      </c>
      <c r="I282" s="198"/>
      <c r="J282" s="199">
        <f>ROUND(I282*H282,2)</f>
        <v>0</v>
      </c>
      <c r="K282" s="195" t="s">
        <v>133</v>
      </c>
      <c r="L282" s="61"/>
      <c r="M282" s="200" t="s">
        <v>22</v>
      </c>
      <c r="N282" s="201" t="s">
        <v>48</v>
      </c>
      <c r="O282" s="42"/>
      <c r="P282" s="202">
        <f>O282*H282</f>
        <v>0</v>
      </c>
      <c r="Q282" s="202">
        <v>0</v>
      </c>
      <c r="R282" s="202">
        <f>Q282*H282</f>
        <v>0</v>
      </c>
      <c r="S282" s="202">
        <v>0</v>
      </c>
      <c r="T282" s="203">
        <f>S282*H282</f>
        <v>0</v>
      </c>
      <c r="AR282" s="24" t="s">
        <v>204</v>
      </c>
      <c r="AT282" s="24" t="s">
        <v>129</v>
      </c>
      <c r="AU282" s="24" t="s">
        <v>135</v>
      </c>
      <c r="AY282" s="24" t="s">
        <v>127</v>
      </c>
      <c r="BE282" s="204">
        <f>IF(N282="základní",J282,0)</f>
        <v>0</v>
      </c>
      <c r="BF282" s="204">
        <f>IF(N282="snížená",J282,0)</f>
        <v>0</v>
      </c>
      <c r="BG282" s="204">
        <f>IF(N282="zákl. přenesená",J282,0)</f>
        <v>0</v>
      </c>
      <c r="BH282" s="204">
        <f>IF(N282="sníž. přenesená",J282,0)</f>
        <v>0</v>
      </c>
      <c r="BI282" s="204">
        <f>IF(N282="nulová",J282,0)</f>
        <v>0</v>
      </c>
      <c r="BJ282" s="24" t="s">
        <v>135</v>
      </c>
      <c r="BK282" s="204">
        <f>ROUND(I282*H282,2)</f>
        <v>0</v>
      </c>
      <c r="BL282" s="24" t="s">
        <v>204</v>
      </c>
      <c r="BM282" s="24" t="s">
        <v>655</v>
      </c>
    </row>
    <row r="283" spans="2:65" s="10" customFormat="1" ht="29.85" customHeight="1">
      <c r="B283" s="176"/>
      <c r="C283" s="177"/>
      <c r="D283" s="190" t="s">
        <v>75</v>
      </c>
      <c r="E283" s="191" t="s">
        <v>656</v>
      </c>
      <c r="F283" s="191" t="s">
        <v>657</v>
      </c>
      <c r="G283" s="177"/>
      <c r="H283" s="177"/>
      <c r="I283" s="180"/>
      <c r="J283" s="192">
        <f>BK283</f>
        <v>0</v>
      </c>
      <c r="K283" s="177"/>
      <c r="L283" s="182"/>
      <c r="M283" s="183"/>
      <c r="N283" s="184"/>
      <c r="O283" s="184"/>
      <c r="P283" s="185">
        <f>SUM(P284:P288)</f>
        <v>0</v>
      </c>
      <c r="Q283" s="184"/>
      <c r="R283" s="185">
        <f>SUM(R284:R288)</f>
        <v>9.7960220000000001E-2</v>
      </c>
      <c r="S283" s="184"/>
      <c r="T283" s="186">
        <f>SUM(T284:T288)</f>
        <v>0</v>
      </c>
      <c r="AR283" s="187" t="s">
        <v>24</v>
      </c>
      <c r="AT283" s="188" t="s">
        <v>75</v>
      </c>
      <c r="AU283" s="188" t="s">
        <v>24</v>
      </c>
      <c r="AY283" s="187" t="s">
        <v>127</v>
      </c>
      <c r="BK283" s="189">
        <f>SUM(BK284:BK288)</f>
        <v>0</v>
      </c>
    </row>
    <row r="284" spans="2:65" s="1" customFormat="1" ht="22.5" customHeight="1">
      <c r="B284" s="41"/>
      <c r="C284" s="193" t="s">
        <v>658</v>
      </c>
      <c r="D284" s="193" t="s">
        <v>129</v>
      </c>
      <c r="E284" s="194" t="s">
        <v>659</v>
      </c>
      <c r="F284" s="195" t="s">
        <v>660</v>
      </c>
      <c r="G284" s="196" t="s">
        <v>228</v>
      </c>
      <c r="H284" s="197">
        <v>230</v>
      </c>
      <c r="I284" s="198"/>
      <c r="J284" s="199">
        <f>ROUND(I284*H284,2)</f>
        <v>0</v>
      </c>
      <c r="K284" s="195" t="s">
        <v>22</v>
      </c>
      <c r="L284" s="61"/>
      <c r="M284" s="200" t="s">
        <v>22</v>
      </c>
      <c r="N284" s="201" t="s">
        <v>48</v>
      </c>
      <c r="O284" s="42"/>
      <c r="P284" s="202">
        <f>O284*H284</f>
        <v>0</v>
      </c>
      <c r="Q284" s="202">
        <v>4.0000000000000002E-4</v>
      </c>
      <c r="R284" s="202">
        <f>Q284*H284</f>
        <v>9.1999999999999998E-2</v>
      </c>
      <c r="S284" s="202">
        <v>0</v>
      </c>
      <c r="T284" s="203">
        <f>S284*H284</f>
        <v>0</v>
      </c>
      <c r="AR284" s="24" t="s">
        <v>204</v>
      </c>
      <c r="AT284" s="24" t="s">
        <v>129</v>
      </c>
      <c r="AU284" s="24" t="s">
        <v>135</v>
      </c>
      <c r="AY284" s="24" t="s">
        <v>127</v>
      </c>
      <c r="BE284" s="204">
        <f>IF(N284="základní",J284,0)</f>
        <v>0</v>
      </c>
      <c r="BF284" s="204">
        <f>IF(N284="snížená",J284,0)</f>
        <v>0</v>
      </c>
      <c r="BG284" s="204">
        <f>IF(N284="zákl. přenesená",J284,0)</f>
        <v>0</v>
      </c>
      <c r="BH284" s="204">
        <f>IF(N284="sníž. přenesená",J284,0)</f>
        <v>0</v>
      </c>
      <c r="BI284" s="204">
        <f>IF(N284="nulová",J284,0)</f>
        <v>0</v>
      </c>
      <c r="BJ284" s="24" t="s">
        <v>135</v>
      </c>
      <c r="BK284" s="204">
        <f>ROUND(I284*H284,2)</f>
        <v>0</v>
      </c>
      <c r="BL284" s="24" t="s">
        <v>204</v>
      </c>
      <c r="BM284" s="24" t="s">
        <v>661</v>
      </c>
    </row>
    <row r="285" spans="2:65" s="1" customFormat="1" ht="22.5" customHeight="1">
      <c r="B285" s="41"/>
      <c r="C285" s="193" t="s">
        <v>662</v>
      </c>
      <c r="D285" s="193" t="s">
        <v>129</v>
      </c>
      <c r="E285" s="194" t="s">
        <v>663</v>
      </c>
      <c r="F285" s="195" t="s">
        <v>664</v>
      </c>
      <c r="G285" s="196" t="s">
        <v>665</v>
      </c>
      <c r="H285" s="197">
        <v>85.146000000000001</v>
      </c>
      <c r="I285" s="198"/>
      <c r="J285" s="199">
        <f>ROUND(I285*H285,2)</f>
        <v>0</v>
      </c>
      <c r="K285" s="195" t="s">
        <v>133</v>
      </c>
      <c r="L285" s="61"/>
      <c r="M285" s="200" t="s">
        <v>22</v>
      </c>
      <c r="N285" s="201" t="s">
        <v>48</v>
      </c>
      <c r="O285" s="42"/>
      <c r="P285" s="202">
        <f>O285*H285</f>
        <v>0</v>
      </c>
      <c r="Q285" s="202">
        <v>6.9999999999999994E-5</v>
      </c>
      <c r="R285" s="202">
        <f>Q285*H285</f>
        <v>5.9602199999999996E-3</v>
      </c>
      <c r="S285" s="202">
        <v>0</v>
      </c>
      <c r="T285" s="203">
        <f>S285*H285</f>
        <v>0</v>
      </c>
      <c r="AR285" s="24" t="s">
        <v>204</v>
      </c>
      <c r="AT285" s="24" t="s">
        <v>129</v>
      </c>
      <c r="AU285" s="24" t="s">
        <v>135</v>
      </c>
      <c r="AY285" s="24" t="s">
        <v>127</v>
      </c>
      <c r="BE285" s="204">
        <f>IF(N285="základní",J285,0)</f>
        <v>0</v>
      </c>
      <c r="BF285" s="204">
        <f>IF(N285="snížená",J285,0)</f>
        <v>0</v>
      </c>
      <c r="BG285" s="204">
        <f>IF(N285="zákl. přenesená",J285,0)</f>
        <v>0</v>
      </c>
      <c r="BH285" s="204">
        <f>IF(N285="sníž. přenesená",J285,0)</f>
        <v>0</v>
      </c>
      <c r="BI285" s="204">
        <f>IF(N285="nulová",J285,0)</f>
        <v>0</v>
      </c>
      <c r="BJ285" s="24" t="s">
        <v>135</v>
      </c>
      <c r="BK285" s="204">
        <f>ROUND(I285*H285,2)</f>
        <v>0</v>
      </c>
      <c r="BL285" s="24" t="s">
        <v>204</v>
      </c>
      <c r="BM285" s="24" t="s">
        <v>666</v>
      </c>
    </row>
    <row r="286" spans="2:65" s="13" customFormat="1" ht="13.5">
      <c r="B286" s="246"/>
      <c r="C286" s="247"/>
      <c r="D286" s="226" t="s">
        <v>172</v>
      </c>
      <c r="E286" s="248" t="s">
        <v>22</v>
      </c>
      <c r="F286" s="249" t="s">
        <v>667</v>
      </c>
      <c r="G286" s="247"/>
      <c r="H286" s="250" t="s">
        <v>22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AT286" s="256" t="s">
        <v>172</v>
      </c>
      <c r="AU286" s="256" t="s">
        <v>135</v>
      </c>
      <c r="AV286" s="13" t="s">
        <v>24</v>
      </c>
      <c r="AW286" s="13" t="s">
        <v>40</v>
      </c>
      <c r="AX286" s="13" t="s">
        <v>76</v>
      </c>
      <c r="AY286" s="256" t="s">
        <v>127</v>
      </c>
    </row>
    <row r="287" spans="2:65" s="11" customFormat="1" ht="13.5">
      <c r="B287" s="215"/>
      <c r="C287" s="216"/>
      <c r="D287" s="217" t="s">
        <v>172</v>
      </c>
      <c r="E287" s="241" t="s">
        <v>22</v>
      </c>
      <c r="F287" s="218" t="s">
        <v>668</v>
      </c>
      <c r="G287" s="216"/>
      <c r="H287" s="219">
        <v>85.146000000000001</v>
      </c>
      <c r="I287" s="220"/>
      <c r="J287" s="216"/>
      <c r="K287" s="216"/>
      <c r="L287" s="221"/>
      <c r="M287" s="222"/>
      <c r="N287" s="223"/>
      <c r="O287" s="223"/>
      <c r="P287" s="223"/>
      <c r="Q287" s="223"/>
      <c r="R287" s="223"/>
      <c r="S287" s="223"/>
      <c r="T287" s="224"/>
      <c r="AT287" s="225" t="s">
        <v>172</v>
      </c>
      <c r="AU287" s="225" t="s">
        <v>135</v>
      </c>
      <c r="AV287" s="11" t="s">
        <v>135</v>
      </c>
      <c r="AW287" s="11" t="s">
        <v>40</v>
      </c>
      <c r="AX287" s="11" t="s">
        <v>24</v>
      </c>
      <c r="AY287" s="225" t="s">
        <v>127</v>
      </c>
    </row>
    <row r="288" spans="2:65" s="1" customFormat="1" ht="22.5" customHeight="1">
      <c r="B288" s="41"/>
      <c r="C288" s="193" t="s">
        <v>669</v>
      </c>
      <c r="D288" s="193" t="s">
        <v>129</v>
      </c>
      <c r="E288" s="194" t="s">
        <v>670</v>
      </c>
      <c r="F288" s="195" t="s">
        <v>671</v>
      </c>
      <c r="G288" s="196" t="s">
        <v>158</v>
      </c>
      <c r="H288" s="197">
        <v>9.8000000000000004E-2</v>
      </c>
      <c r="I288" s="198"/>
      <c r="J288" s="199">
        <f>ROUND(I288*H288,2)</f>
        <v>0</v>
      </c>
      <c r="K288" s="195" t="s">
        <v>133</v>
      </c>
      <c r="L288" s="61"/>
      <c r="M288" s="200" t="s">
        <v>22</v>
      </c>
      <c r="N288" s="201" t="s">
        <v>48</v>
      </c>
      <c r="O288" s="42"/>
      <c r="P288" s="202">
        <f>O288*H288</f>
        <v>0</v>
      </c>
      <c r="Q288" s="202">
        <v>0</v>
      </c>
      <c r="R288" s="202">
        <f>Q288*H288</f>
        <v>0</v>
      </c>
      <c r="S288" s="202">
        <v>0</v>
      </c>
      <c r="T288" s="203">
        <f>S288*H288</f>
        <v>0</v>
      </c>
      <c r="AR288" s="24" t="s">
        <v>204</v>
      </c>
      <c r="AT288" s="24" t="s">
        <v>129</v>
      </c>
      <c r="AU288" s="24" t="s">
        <v>135</v>
      </c>
      <c r="AY288" s="24" t="s">
        <v>127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24" t="s">
        <v>135</v>
      </c>
      <c r="BK288" s="204">
        <f>ROUND(I288*H288,2)</f>
        <v>0</v>
      </c>
      <c r="BL288" s="24" t="s">
        <v>204</v>
      </c>
      <c r="BM288" s="24" t="s">
        <v>672</v>
      </c>
    </row>
    <row r="289" spans="2:65" s="10" customFormat="1" ht="29.85" customHeight="1">
      <c r="B289" s="176"/>
      <c r="C289" s="177"/>
      <c r="D289" s="190" t="s">
        <v>75</v>
      </c>
      <c r="E289" s="191" t="s">
        <v>673</v>
      </c>
      <c r="F289" s="191" t="s">
        <v>674</v>
      </c>
      <c r="G289" s="177"/>
      <c r="H289" s="177"/>
      <c r="I289" s="180"/>
      <c r="J289" s="192">
        <f>BK289</f>
        <v>0</v>
      </c>
      <c r="K289" s="177"/>
      <c r="L289" s="182"/>
      <c r="M289" s="183"/>
      <c r="N289" s="184"/>
      <c r="O289" s="184"/>
      <c r="P289" s="185">
        <f>SUM(P290:P291)</f>
        <v>0</v>
      </c>
      <c r="Q289" s="184"/>
      <c r="R289" s="185">
        <f>SUM(R290:R291)</f>
        <v>0.15411</v>
      </c>
      <c r="S289" s="184"/>
      <c r="T289" s="186">
        <f>SUM(T290:T291)</f>
        <v>0</v>
      </c>
      <c r="AR289" s="187" t="s">
        <v>135</v>
      </c>
      <c r="AT289" s="188" t="s">
        <v>75</v>
      </c>
      <c r="AU289" s="188" t="s">
        <v>24</v>
      </c>
      <c r="AY289" s="187" t="s">
        <v>127</v>
      </c>
      <c r="BK289" s="189">
        <f>SUM(BK290:BK291)</f>
        <v>0</v>
      </c>
    </row>
    <row r="290" spans="2:65" s="1" customFormat="1" ht="22.5" customHeight="1">
      <c r="B290" s="41"/>
      <c r="C290" s="193" t="s">
        <v>675</v>
      </c>
      <c r="D290" s="193" t="s">
        <v>129</v>
      </c>
      <c r="E290" s="194" t="s">
        <v>676</v>
      </c>
      <c r="F290" s="195" t="s">
        <v>677</v>
      </c>
      <c r="G290" s="196" t="s">
        <v>165</v>
      </c>
      <c r="H290" s="197">
        <v>467</v>
      </c>
      <c r="I290" s="198"/>
      <c r="J290" s="199">
        <f>ROUND(I290*H290,2)</f>
        <v>0</v>
      </c>
      <c r="K290" s="195" t="s">
        <v>133</v>
      </c>
      <c r="L290" s="61"/>
      <c r="M290" s="200" t="s">
        <v>22</v>
      </c>
      <c r="N290" s="201" t="s">
        <v>48</v>
      </c>
      <c r="O290" s="42"/>
      <c r="P290" s="202">
        <f>O290*H290</f>
        <v>0</v>
      </c>
      <c r="Q290" s="202">
        <v>2.0000000000000001E-4</v>
      </c>
      <c r="R290" s="202">
        <f>Q290*H290</f>
        <v>9.3400000000000011E-2</v>
      </c>
      <c r="S290" s="202">
        <v>0</v>
      </c>
      <c r="T290" s="203">
        <f>S290*H290</f>
        <v>0</v>
      </c>
      <c r="AR290" s="24" t="s">
        <v>204</v>
      </c>
      <c r="AT290" s="24" t="s">
        <v>129</v>
      </c>
      <c r="AU290" s="24" t="s">
        <v>135</v>
      </c>
      <c r="AY290" s="24" t="s">
        <v>127</v>
      </c>
      <c r="BE290" s="204">
        <f>IF(N290="základní",J290,0)</f>
        <v>0</v>
      </c>
      <c r="BF290" s="204">
        <f>IF(N290="snížená",J290,0)</f>
        <v>0</v>
      </c>
      <c r="BG290" s="204">
        <f>IF(N290="zákl. přenesená",J290,0)</f>
        <v>0</v>
      </c>
      <c r="BH290" s="204">
        <f>IF(N290="sníž. přenesená",J290,0)</f>
        <v>0</v>
      </c>
      <c r="BI290" s="204">
        <f>IF(N290="nulová",J290,0)</f>
        <v>0</v>
      </c>
      <c r="BJ290" s="24" t="s">
        <v>135</v>
      </c>
      <c r="BK290" s="204">
        <f>ROUND(I290*H290,2)</f>
        <v>0</v>
      </c>
      <c r="BL290" s="24" t="s">
        <v>204</v>
      </c>
      <c r="BM290" s="24" t="s">
        <v>678</v>
      </c>
    </row>
    <row r="291" spans="2:65" s="1" customFormat="1" ht="31.5" customHeight="1">
      <c r="B291" s="41"/>
      <c r="C291" s="193" t="s">
        <v>368</v>
      </c>
      <c r="D291" s="193" t="s">
        <v>129</v>
      </c>
      <c r="E291" s="194" t="s">
        <v>679</v>
      </c>
      <c r="F291" s="195" t="s">
        <v>680</v>
      </c>
      <c r="G291" s="196" t="s">
        <v>165</v>
      </c>
      <c r="H291" s="197">
        <v>467</v>
      </c>
      <c r="I291" s="198"/>
      <c r="J291" s="199">
        <f>ROUND(I291*H291,2)</f>
        <v>0</v>
      </c>
      <c r="K291" s="195" t="s">
        <v>133</v>
      </c>
      <c r="L291" s="61"/>
      <c r="M291" s="200" t="s">
        <v>22</v>
      </c>
      <c r="N291" s="242" t="s">
        <v>48</v>
      </c>
      <c r="O291" s="243"/>
      <c r="P291" s="244">
        <f>O291*H291</f>
        <v>0</v>
      </c>
      <c r="Q291" s="244">
        <v>1.2999999999999999E-4</v>
      </c>
      <c r="R291" s="244">
        <f>Q291*H291</f>
        <v>6.0709999999999993E-2</v>
      </c>
      <c r="S291" s="244">
        <v>0</v>
      </c>
      <c r="T291" s="245">
        <f>S291*H291</f>
        <v>0</v>
      </c>
      <c r="AR291" s="24" t="s">
        <v>204</v>
      </c>
      <c r="AT291" s="24" t="s">
        <v>129</v>
      </c>
      <c r="AU291" s="24" t="s">
        <v>135</v>
      </c>
      <c r="AY291" s="24" t="s">
        <v>127</v>
      </c>
      <c r="BE291" s="204">
        <f>IF(N291="základní",J291,0)</f>
        <v>0</v>
      </c>
      <c r="BF291" s="204">
        <f>IF(N291="snížená",J291,0)</f>
        <v>0</v>
      </c>
      <c r="BG291" s="204">
        <f>IF(N291="zákl. přenesená",J291,0)</f>
        <v>0</v>
      </c>
      <c r="BH291" s="204">
        <f>IF(N291="sníž. přenesená",J291,0)</f>
        <v>0</v>
      </c>
      <c r="BI291" s="204">
        <f>IF(N291="nulová",J291,0)</f>
        <v>0</v>
      </c>
      <c r="BJ291" s="24" t="s">
        <v>135</v>
      </c>
      <c r="BK291" s="204">
        <f>ROUND(I291*H291,2)</f>
        <v>0</v>
      </c>
      <c r="BL291" s="24" t="s">
        <v>204</v>
      </c>
      <c r="BM291" s="24" t="s">
        <v>681</v>
      </c>
    </row>
    <row r="292" spans="2:65" s="1" customFormat="1" ht="6.95" customHeight="1">
      <c r="B292" s="56"/>
      <c r="C292" s="57"/>
      <c r="D292" s="57"/>
      <c r="E292" s="57"/>
      <c r="F292" s="57"/>
      <c r="G292" s="57"/>
      <c r="H292" s="57"/>
      <c r="I292" s="139"/>
      <c r="J292" s="57"/>
      <c r="K292" s="57"/>
      <c r="L292" s="61"/>
    </row>
  </sheetData>
  <sheetProtection algorithmName="SHA-512" hashValue="mXCbjX3cTMNNnAjfU0CVRZsc4PXoI8us5qod0H2iFeN3aOItSPi+SkkahIL/+H4snngJVh2WrceLRqVXRwPdBA==" saltValue="bPIpeYo7EzxIOGu0ZZIDZw==" spinCount="100000" sheet="1" objects="1" scenarios="1" formatCells="0" formatColumns="0" formatRows="0" sort="0" autoFilter="0"/>
  <autoFilter ref="C93:K291"/>
  <mergeCells count="9">
    <mergeCell ref="E84:H84"/>
    <mergeCell ref="E86:H8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91</v>
      </c>
      <c r="G1" s="395" t="s">
        <v>92</v>
      </c>
      <c r="H1" s="395"/>
      <c r="I1" s="115"/>
      <c r="J1" s="114" t="s">
        <v>93</v>
      </c>
      <c r="K1" s="113" t="s">
        <v>94</v>
      </c>
      <c r="L1" s="114" t="s">
        <v>95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24" t="s">
        <v>90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24</v>
      </c>
    </row>
    <row r="4" spans="1:70" ht="36.950000000000003" customHeight="1">
      <c r="B4" s="28"/>
      <c r="C4" s="29"/>
      <c r="D4" s="30" t="s">
        <v>96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88" t="str">
        <f>'Rekapitulace stavby'!K6</f>
        <v>Panelový dům Lipová 161</v>
      </c>
      <c r="F7" s="389"/>
      <c r="G7" s="389"/>
      <c r="H7" s="389"/>
      <c r="I7" s="117"/>
      <c r="J7" s="29"/>
      <c r="K7" s="31"/>
    </row>
    <row r="8" spans="1:70" s="1" customFormat="1">
      <c r="B8" s="41"/>
      <c r="C8" s="42"/>
      <c r="D8" s="37" t="s">
        <v>97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90" t="s">
        <v>682</v>
      </c>
      <c r="F9" s="391"/>
      <c r="G9" s="391"/>
      <c r="H9" s="39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29.3.2016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31</v>
      </c>
      <c r="E14" s="42"/>
      <c r="F14" s="42"/>
      <c r="G14" s="42"/>
      <c r="H14" s="42"/>
      <c r="I14" s="119" t="s">
        <v>32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 xml:space="preserve"> </v>
      </c>
      <c r="F15" s="42"/>
      <c r="G15" s="42"/>
      <c r="H15" s="42"/>
      <c r="I15" s="119" t="s">
        <v>34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35</v>
      </c>
      <c r="E17" s="42"/>
      <c r="F17" s="42"/>
      <c r="G17" s="42"/>
      <c r="H17" s="42"/>
      <c r="I17" s="119" t="s">
        <v>32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34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37</v>
      </c>
      <c r="E20" s="42"/>
      <c r="F20" s="42"/>
      <c r="G20" s="42"/>
      <c r="H20" s="42"/>
      <c r="I20" s="119" t="s">
        <v>32</v>
      </c>
      <c r="J20" s="35" t="s">
        <v>38</v>
      </c>
      <c r="K20" s="45"/>
    </row>
    <row r="21" spans="2:11" s="1" customFormat="1" ht="18" customHeight="1">
      <c r="B21" s="41"/>
      <c r="C21" s="42"/>
      <c r="D21" s="42"/>
      <c r="E21" s="35" t="s">
        <v>39</v>
      </c>
      <c r="F21" s="42"/>
      <c r="G21" s="42"/>
      <c r="H21" s="42"/>
      <c r="I21" s="119" t="s">
        <v>34</v>
      </c>
      <c r="J21" s="35" t="s">
        <v>22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41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57" t="s">
        <v>22</v>
      </c>
      <c r="F24" s="357"/>
      <c r="G24" s="357"/>
      <c r="H24" s="35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42</v>
      </c>
      <c r="E27" s="42"/>
      <c r="F27" s="42"/>
      <c r="G27" s="42"/>
      <c r="H27" s="42"/>
      <c r="I27" s="118"/>
      <c r="J27" s="128">
        <f>ROUND(J87,2)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44</v>
      </c>
      <c r="G29" s="42"/>
      <c r="H29" s="42"/>
      <c r="I29" s="129" t="s">
        <v>43</v>
      </c>
      <c r="J29" s="46" t="s">
        <v>45</v>
      </c>
      <c r="K29" s="45"/>
    </row>
    <row r="30" spans="2:11" s="1" customFormat="1" ht="14.45" customHeight="1">
      <c r="B30" s="41"/>
      <c r="C30" s="42"/>
      <c r="D30" s="49" t="s">
        <v>46</v>
      </c>
      <c r="E30" s="49" t="s">
        <v>47</v>
      </c>
      <c r="F30" s="130">
        <f>ROUND(SUM(BE87:BE150), 2)</f>
        <v>0</v>
      </c>
      <c r="G30" s="42"/>
      <c r="H30" s="42"/>
      <c r="I30" s="131">
        <v>0.21</v>
      </c>
      <c r="J30" s="130">
        <f>ROUND(ROUND((SUM(BE87:BE150)),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48</v>
      </c>
      <c r="F31" s="130">
        <f>ROUND(SUM(BF87:BF150), 2)</f>
        <v>0</v>
      </c>
      <c r="G31" s="42"/>
      <c r="H31" s="42"/>
      <c r="I31" s="131">
        <v>0.15</v>
      </c>
      <c r="J31" s="130">
        <f>ROUND(ROUND((SUM(BF87:BF150)),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49</v>
      </c>
      <c r="F32" s="130">
        <f>ROUND(SUM(BG87:BG150),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50</v>
      </c>
      <c r="F33" s="130">
        <f>ROUND(SUM(BH87:BH150),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51</v>
      </c>
      <c r="F34" s="130">
        <f>ROUND(SUM(BI87:BI150),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52</v>
      </c>
      <c r="E36" s="79"/>
      <c r="F36" s="79"/>
      <c r="G36" s="134" t="s">
        <v>53</v>
      </c>
      <c r="H36" s="135" t="s">
        <v>54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99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88" t="str">
        <f>E7</f>
        <v>Panelový dům Lipová 161</v>
      </c>
      <c r="F45" s="389"/>
      <c r="G45" s="389"/>
      <c r="H45" s="389"/>
      <c r="I45" s="118"/>
      <c r="J45" s="42"/>
      <c r="K45" s="45"/>
    </row>
    <row r="46" spans="2:11" s="1" customFormat="1" ht="14.45" customHeight="1">
      <c r="B46" s="41"/>
      <c r="C46" s="37" t="s">
        <v>97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0" t="str">
        <f>E9</f>
        <v>SO 03 - Nezpůsobilé náklady</v>
      </c>
      <c r="F47" s="391"/>
      <c r="G47" s="391"/>
      <c r="H47" s="39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Český Krumlov</v>
      </c>
      <c r="G49" s="42"/>
      <c r="H49" s="42"/>
      <c r="I49" s="119" t="s">
        <v>27</v>
      </c>
      <c r="J49" s="120" t="str">
        <f>IF(J12="","",J12)</f>
        <v>29.3.2016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31</v>
      </c>
      <c r="D51" s="42"/>
      <c r="E51" s="42"/>
      <c r="F51" s="35" t="str">
        <f>E15</f>
        <v xml:space="preserve"> </v>
      </c>
      <c r="G51" s="42"/>
      <c r="H51" s="42"/>
      <c r="I51" s="119" t="s">
        <v>37</v>
      </c>
      <c r="J51" s="35" t="str">
        <f>E21</f>
        <v>Ing. Vladan Píša</v>
      </c>
      <c r="K51" s="45"/>
    </row>
    <row r="52" spans="2:47" s="1" customFormat="1" ht="14.45" customHeight="1">
      <c r="B52" s="41"/>
      <c r="C52" s="37" t="s">
        <v>35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100</v>
      </c>
      <c r="D54" s="132"/>
      <c r="E54" s="132"/>
      <c r="F54" s="132"/>
      <c r="G54" s="132"/>
      <c r="H54" s="132"/>
      <c r="I54" s="145"/>
      <c r="J54" s="146" t="s">
        <v>101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102</v>
      </c>
      <c r="D56" s="42"/>
      <c r="E56" s="42"/>
      <c r="F56" s="42"/>
      <c r="G56" s="42"/>
      <c r="H56" s="42"/>
      <c r="I56" s="118"/>
      <c r="J56" s="128">
        <f>J87</f>
        <v>0</v>
      </c>
      <c r="K56" s="45"/>
      <c r="AU56" s="24" t="s">
        <v>103</v>
      </c>
    </row>
    <row r="57" spans="2:47" s="7" customFormat="1" ht="24.95" customHeight="1">
      <c r="B57" s="149"/>
      <c r="C57" s="150"/>
      <c r="D57" s="151" t="s">
        <v>104</v>
      </c>
      <c r="E57" s="152"/>
      <c r="F57" s="152"/>
      <c r="G57" s="152"/>
      <c r="H57" s="152"/>
      <c r="I57" s="153"/>
      <c r="J57" s="154">
        <f>J88</f>
        <v>0</v>
      </c>
      <c r="K57" s="155"/>
    </row>
    <row r="58" spans="2:47" s="8" customFormat="1" ht="19.899999999999999" customHeight="1">
      <c r="B58" s="156"/>
      <c r="C58" s="157"/>
      <c r="D58" s="158" t="s">
        <v>683</v>
      </c>
      <c r="E58" s="159"/>
      <c r="F58" s="159"/>
      <c r="G58" s="159"/>
      <c r="H58" s="159"/>
      <c r="I58" s="160"/>
      <c r="J58" s="161">
        <f>J89</f>
        <v>0</v>
      </c>
      <c r="K58" s="162"/>
    </row>
    <row r="59" spans="2:47" s="8" customFormat="1" ht="19.899999999999999" customHeight="1">
      <c r="B59" s="156"/>
      <c r="C59" s="157"/>
      <c r="D59" s="158" t="s">
        <v>684</v>
      </c>
      <c r="E59" s="159"/>
      <c r="F59" s="159"/>
      <c r="G59" s="159"/>
      <c r="H59" s="159"/>
      <c r="I59" s="160"/>
      <c r="J59" s="161">
        <f>J101</f>
        <v>0</v>
      </c>
      <c r="K59" s="162"/>
    </row>
    <row r="60" spans="2:47" s="8" customFormat="1" ht="19.899999999999999" customHeight="1">
      <c r="B60" s="156"/>
      <c r="C60" s="157"/>
      <c r="D60" s="158" t="s">
        <v>107</v>
      </c>
      <c r="E60" s="159"/>
      <c r="F60" s="159"/>
      <c r="G60" s="159"/>
      <c r="H60" s="159"/>
      <c r="I60" s="160"/>
      <c r="J60" s="161">
        <f>J119</f>
        <v>0</v>
      </c>
      <c r="K60" s="162"/>
    </row>
    <row r="61" spans="2:47" s="8" customFormat="1" ht="19.899999999999999" customHeight="1">
      <c r="B61" s="156"/>
      <c r="C61" s="157"/>
      <c r="D61" s="158" t="s">
        <v>250</v>
      </c>
      <c r="E61" s="159"/>
      <c r="F61" s="159"/>
      <c r="G61" s="159"/>
      <c r="H61" s="159"/>
      <c r="I61" s="160"/>
      <c r="J61" s="161">
        <f>J121</f>
        <v>0</v>
      </c>
      <c r="K61" s="162"/>
    </row>
    <row r="62" spans="2:47" s="7" customFormat="1" ht="24.95" customHeight="1">
      <c r="B62" s="149"/>
      <c r="C62" s="150"/>
      <c r="D62" s="151" t="s">
        <v>251</v>
      </c>
      <c r="E62" s="152"/>
      <c r="F62" s="152"/>
      <c r="G62" s="152"/>
      <c r="H62" s="152"/>
      <c r="I62" s="153"/>
      <c r="J62" s="154">
        <f>J124</f>
        <v>0</v>
      </c>
      <c r="K62" s="155"/>
    </row>
    <row r="63" spans="2:47" s="8" customFormat="1" ht="19.899999999999999" customHeight="1">
      <c r="B63" s="156"/>
      <c r="C63" s="157"/>
      <c r="D63" s="158" t="s">
        <v>253</v>
      </c>
      <c r="E63" s="159"/>
      <c r="F63" s="159"/>
      <c r="G63" s="159"/>
      <c r="H63" s="159"/>
      <c r="I63" s="160"/>
      <c r="J63" s="161">
        <f>J125</f>
        <v>0</v>
      </c>
      <c r="K63" s="162"/>
    </row>
    <row r="64" spans="2:47" s="8" customFormat="1" ht="19.899999999999999" customHeight="1">
      <c r="B64" s="156"/>
      <c r="C64" s="157"/>
      <c r="D64" s="158" t="s">
        <v>254</v>
      </c>
      <c r="E64" s="159"/>
      <c r="F64" s="159"/>
      <c r="G64" s="159"/>
      <c r="H64" s="159"/>
      <c r="I64" s="160"/>
      <c r="J64" s="161">
        <f>J136</f>
        <v>0</v>
      </c>
      <c r="K64" s="162"/>
    </row>
    <row r="65" spans="2:12" s="8" customFormat="1" ht="19.899999999999999" customHeight="1">
      <c r="B65" s="156"/>
      <c r="C65" s="157"/>
      <c r="D65" s="158" t="s">
        <v>257</v>
      </c>
      <c r="E65" s="159"/>
      <c r="F65" s="159"/>
      <c r="G65" s="159"/>
      <c r="H65" s="159"/>
      <c r="I65" s="160"/>
      <c r="J65" s="161">
        <f>J144</f>
        <v>0</v>
      </c>
      <c r="K65" s="162"/>
    </row>
    <row r="66" spans="2:12" s="8" customFormat="1" ht="19.899999999999999" customHeight="1">
      <c r="B66" s="156"/>
      <c r="C66" s="157"/>
      <c r="D66" s="158" t="s">
        <v>685</v>
      </c>
      <c r="E66" s="159"/>
      <c r="F66" s="159"/>
      <c r="G66" s="159"/>
      <c r="H66" s="159"/>
      <c r="I66" s="160"/>
      <c r="J66" s="161">
        <f>J147</f>
        <v>0</v>
      </c>
      <c r="K66" s="162"/>
    </row>
    <row r="67" spans="2:12" s="8" customFormat="1" ht="19.899999999999999" customHeight="1">
      <c r="B67" s="156"/>
      <c r="C67" s="157"/>
      <c r="D67" s="158" t="s">
        <v>686</v>
      </c>
      <c r="E67" s="159"/>
      <c r="F67" s="159"/>
      <c r="G67" s="159"/>
      <c r="H67" s="159"/>
      <c r="I67" s="160"/>
      <c r="J67" s="161">
        <f>J149</f>
        <v>0</v>
      </c>
      <c r="K67" s="162"/>
    </row>
    <row r="68" spans="2:12" s="1" customFormat="1" ht="21.75" customHeight="1">
      <c r="B68" s="41"/>
      <c r="C68" s="42"/>
      <c r="D68" s="42"/>
      <c r="E68" s="42"/>
      <c r="F68" s="42"/>
      <c r="G68" s="42"/>
      <c r="H68" s="42"/>
      <c r="I68" s="118"/>
      <c r="J68" s="42"/>
      <c r="K68" s="45"/>
    </row>
    <row r="69" spans="2:12" s="1" customFormat="1" ht="6.95" customHeight="1">
      <c r="B69" s="56"/>
      <c r="C69" s="57"/>
      <c r="D69" s="57"/>
      <c r="E69" s="57"/>
      <c r="F69" s="57"/>
      <c r="G69" s="57"/>
      <c r="H69" s="57"/>
      <c r="I69" s="139"/>
      <c r="J69" s="57"/>
      <c r="K69" s="58"/>
    </row>
    <row r="73" spans="2:12" s="1" customFormat="1" ht="6.95" customHeight="1">
      <c r="B73" s="59"/>
      <c r="C73" s="60"/>
      <c r="D73" s="60"/>
      <c r="E73" s="60"/>
      <c r="F73" s="60"/>
      <c r="G73" s="60"/>
      <c r="H73" s="60"/>
      <c r="I73" s="142"/>
      <c r="J73" s="60"/>
      <c r="K73" s="60"/>
      <c r="L73" s="61"/>
    </row>
    <row r="74" spans="2:12" s="1" customFormat="1" ht="36.950000000000003" customHeight="1">
      <c r="B74" s="41"/>
      <c r="C74" s="62" t="s">
        <v>111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6.9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14.45" customHeight="1">
      <c r="B76" s="41"/>
      <c r="C76" s="65" t="s">
        <v>18</v>
      </c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22.5" customHeight="1">
      <c r="B77" s="41"/>
      <c r="C77" s="63"/>
      <c r="D77" s="63"/>
      <c r="E77" s="392" t="str">
        <f>E7</f>
        <v>Panelový dům Lipová 161</v>
      </c>
      <c r="F77" s="393"/>
      <c r="G77" s="393"/>
      <c r="H77" s="393"/>
      <c r="I77" s="163"/>
      <c r="J77" s="63"/>
      <c r="K77" s="63"/>
      <c r="L77" s="61"/>
    </row>
    <row r="78" spans="2:12" s="1" customFormat="1" ht="14.45" customHeight="1">
      <c r="B78" s="41"/>
      <c r="C78" s="65" t="s">
        <v>97</v>
      </c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23.25" customHeight="1">
      <c r="B79" s="41"/>
      <c r="C79" s="63"/>
      <c r="D79" s="63"/>
      <c r="E79" s="368" t="str">
        <f>E9</f>
        <v>SO 03 - Nezpůsobilé náklady</v>
      </c>
      <c r="F79" s="394"/>
      <c r="G79" s="394"/>
      <c r="H79" s="394"/>
      <c r="I79" s="163"/>
      <c r="J79" s="63"/>
      <c r="K79" s="63"/>
      <c r="L79" s="61"/>
    </row>
    <row r="80" spans="2:12" s="1" customFormat="1" ht="6.9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1" customFormat="1" ht="18" customHeight="1">
      <c r="B81" s="41"/>
      <c r="C81" s="65" t="s">
        <v>25</v>
      </c>
      <c r="D81" s="63"/>
      <c r="E81" s="63"/>
      <c r="F81" s="164" t="str">
        <f>F12</f>
        <v>Český Krumlov</v>
      </c>
      <c r="G81" s="63"/>
      <c r="H81" s="63"/>
      <c r="I81" s="165" t="s">
        <v>27</v>
      </c>
      <c r="J81" s="73" t="str">
        <f>IF(J12="","",J12)</f>
        <v>29.3.2016</v>
      </c>
      <c r="K81" s="63"/>
      <c r="L81" s="61"/>
    </row>
    <row r="82" spans="2:65" s="1" customFormat="1" ht="6.95" customHeight="1">
      <c r="B82" s="41"/>
      <c r="C82" s="63"/>
      <c r="D82" s="63"/>
      <c r="E82" s="63"/>
      <c r="F82" s="63"/>
      <c r="G82" s="63"/>
      <c r="H82" s="63"/>
      <c r="I82" s="163"/>
      <c r="J82" s="63"/>
      <c r="K82" s="63"/>
      <c r="L82" s="61"/>
    </row>
    <row r="83" spans="2:65" s="1" customFormat="1">
      <c r="B83" s="41"/>
      <c r="C83" s="65" t="s">
        <v>31</v>
      </c>
      <c r="D83" s="63"/>
      <c r="E83" s="63"/>
      <c r="F83" s="164" t="str">
        <f>E15</f>
        <v xml:space="preserve"> </v>
      </c>
      <c r="G83" s="63"/>
      <c r="H83" s="63"/>
      <c r="I83" s="165" t="s">
        <v>37</v>
      </c>
      <c r="J83" s="164" t="str">
        <f>E21</f>
        <v>Ing. Vladan Píša</v>
      </c>
      <c r="K83" s="63"/>
      <c r="L83" s="61"/>
    </row>
    <row r="84" spans="2:65" s="1" customFormat="1" ht="14.45" customHeight="1">
      <c r="B84" s="41"/>
      <c r="C84" s="65" t="s">
        <v>35</v>
      </c>
      <c r="D84" s="63"/>
      <c r="E84" s="63"/>
      <c r="F84" s="164" t="str">
        <f>IF(E18="","",E18)</f>
        <v/>
      </c>
      <c r="G84" s="63"/>
      <c r="H84" s="63"/>
      <c r="I84" s="163"/>
      <c r="J84" s="63"/>
      <c r="K84" s="63"/>
      <c r="L84" s="61"/>
    </row>
    <row r="85" spans="2:65" s="1" customFormat="1" ht="10.35" customHeight="1">
      <c r="B85" s="41"/>
      <c r="C85" s="63"/>
      <c r="D85" s="63"/>
      <c r="E85" s="63"/>
      <c r="F85" s="63"/>
      <c r="G85" s="63"/>
      <c r="H85" s="63"/>
      <c r="I85" s="163"/>
      <c r="J85" s="63"/>
      <c r="K85" s="63"/>
      <c r="L85" s="61"/>
    </row>
    <row r="86" spans="2:65" s="9" customFormat="1" ht="29.25" customHeight="1">
      <c r="B86" s="166"/>
      <c r="C86" s="167" t="s">
        <v>112</v>
      </c>
      <c r="D86" s="168" t="s">
        <v>61</v>
      </c>
      <c r="E86" s="168" t="s">
        <v>57</v>
      </c>
      <c r="F86" s="168" t="s">
        <v>113</v>
      </c>
      <c r="G86" s="168" t="s">
        <v>114</v>
      </c>
      <c r="H86" s="168" t="s">
        <v>115</v>
      </c>
      <c r="I86" s="169" t="s">
        <v>116</v>
      </c>
      <c r="J86" s="168" t="s">
        <v>101</v>
      </c>
      <c r="K86" s="170" t="s">
        <v>117</v>
      </c>
      <c r="L86" s="171"/>
      <c r="M86" s="81" t="s">
        <v>118</v>
      </c>
      <c r="N86" s="82" t="s">
        <v>46</v>
      </c>
      <c r="O86" s="82" t="s">
        <v>119</v>
      </c>
      <c r="P86" s="82" t="s">
        <v>120</v>
      </c>
      <c r="Q86" s="82" t="s">
        <v>121</v>
      </c>
      <c r="R86" s="82" t="s">
        <v>122</v>
      </c>
      <c r="S86" s="82" t="s">
        <v>123</v>
      </c>
      <c r="T86" s="83" t="s">
        <v>124</v>
      </c>
    </row>
    <row r="87" spans="2:65" s="1" customFormat="1" ht="29.25" customHeight="1">
      <c r="B87" s="41"/>
      <c r="C87" s="87" t="s">
        <v>102</v>
      </c>
      <c r="D87" s="63"/>
      <c r="E87" s="63"/>
      <c r="F87" s="63"/>
      <c r="G87" s="63"/>
      <c r="H87" s="63"/>
      <c r="I87" s="163"/>
      <c r="J87" s="172">
        <f>BK87</f>
        <v>0</v>
      </c>
      <c r="K87" s="63"/>
      <c r="L87" s="61"/>
      <c r="M87" s="84"/>
      <c r="N87" s="85"/>
      <c r="O87" s="85"/>
      <c r="P87" s="173">
        <f>P88+P124</f>
        <v>0</v>
      </c>
      <c r="Q87" s="85"/>
      <c r="R87" s="173">
        <f>R88+R124</f>
        <v>84.107818320000007</v>
      </c>
      <c r="S87" s="85"/>
      <c r="T87" s="174">
        <f>T88+T124</f>
        <v>0</v>
      </c>
      <c r="AT87" s="24" t="s">
        <v>75</v>
      </c>
      <c r="AU87" s="24" t="s">
        <v>103</v>
      </c>
      <c r="BK87" s="175">
        <f>BK88+BK124</f>
        <v>0</v>
      </c>
    </row>
    <row r="88" spans="2:65" s="10" customFormat="1" ht="37.35" customHeight="1">
      <c r="B88" s="176"/>
      <c r="C88" s="177"/>
      <c r="D88" s="178" t="s">
        <v>75</v>
      </c>
      <c r="E88" s="179" t="s">
        <v>125</v>
      </c>
      <c r="F88" s="179" t="s">
        <v>126</v>
      </c>
      <c r="G88" s="177"/>
      <c r="H88" s="177"/>
      <c r="I88" s="180"/>
      <c r="J88" s="181">
        <f>BK88</f>
        <v>0</v>
      </c>
      <c r="K88" s="177"/>
      <c r="L88" s="182"/>
      <c r="M88" s="183"/>
      <c r="N88" s="184"/>
      <c r="O88" s="184"/>
      <c r="P88" s="185">
        <f>P89+P101+P119+P121</f>
        <v>0</v>
      </c>
      <c r="Q88" s="184"/>
      <c r="R88" s="185">
        <f>R89+R101+R119+R121</f>
        <v>84.047598870000002</v>
      </c>
      <c r="S88" s="184"/>
      <c r="T88" s="186">
        <f>T89+T101+T119+T121</f>
        <v>0</v>
      </c>
      <c r="AR88" s="187" t="s">
        <v>24</v>
      </c>
      <c r="AT88" s="188" t="s">
        <v>75</v>
      </c>
      <c r="AU88" s="188" t="s">
        <v>76</v>
      </c>
      <c r="AY88" s="187" t="s">
        <v>127</v>
      </c>
      <c r="BK88" s="189">
        <f>BK89+BK101+BK119+BK121</f>
        <v>0</v>
      </c>
    </row>
    <row r="89" spans="2:65" s="10" customFormat="1" ht="19.899999999999999" customHeight="1">
      <c r="B89" s="176"/>
      <c r="C89" s="177"/>
      <c r="D89" s="190" t="s">
        <v>75</v>
      </c>
      <c r="E89" s="191" t="s">
        <v>140</v>
      </c>
      <c r="F89" s="191" t="s">
        <v>687</v>
      </c>
      <c r="G89" s="177"/>
      <c r="H89" s="177"/>
      <c r="I89" s="180"/>
      <c r="J89" s="192">
        <f>BK89</f>
        <v>0</v>
      </c>
      <c r="K89" s="177"/>
      <c r="L89" s="182"/>
      <c r="M89" s="183"/>
      <c r="N89" s="184"/>
      <c r="O89" s="184"/>
      <c r="P89" s="185">
        <f>SUM(P90:P100)</f>
        <v>0</v>
      </c>
      <c r="Q89" s="184"/>
      <c r="R89" s="185">
        <f>SUM(R90:R100)</f>
        <v>61.379981219999998</v>
      </c>
      <c r="S89" s="184"/>
      <c r="T89" s="186">
        <f>SUM(T90:T100)</f>
        <v>0</v>
      </c>
      <c r="AR89" s="187" t="s">
        <v>24</v>
      </c>
      <c r="AT89" s="188" t="s">
        <v>75</v>
      </c>
      <c r="AU89" s="188" t="s">
        <v>24</v>
      </c>
      <c r="AY89" s="187" t="s">
        <v>127</v>
      </c>
      <c r="BK89" s="189">
        <f>SUM(BK90:BK100)</f>
        <v>0</v>
      </c>
    </row>
    <row r="90" spans="2:65" s="1" customFormat="1" ht="31.5" customHeight="1">
      <c r="B90" s="41"/>
      <c r="C90" s="193" t="s">
        <v>24</v>
      </c>
      <c r="D90" s="193" t="s">
        <v>129</v>
      </c>
      <c r="E90" s="194" t="s">
        <v>688</v>
      </c>
      <c r="F90" s="195" t="s">
        <v>689</v>
      </c>
      <c r="G90" s="196" t="s">
        <v>132</v>
      </c>
      <c r="H90" s="197">
        <v>74.8</v>
      </c>
      <c r="I90" s="198"/>
      <c r="J90" s="199">
        <f>ROUND(I90*H90,2)</f>
        <v>0</v>
      </c>
      <c r="K90" s="195" t="s">
        <v>133</v>
      </c>
      <c r="L90" s="61"/>
      <c r="M90" s="200" t="s">
        <v>22</v>
      </c>
      <c r="N90" s="201" t="s">
        <v>48</v>
      </c>
      <c r="O90" s="42"/>
      <c r="P90" s="202">
        <f>O90*H90</f>
        <v>0</v>
      </c>
      <c r="Q90" s="202">
        <v>0.74970000000000003</v>
      </c>
      <c r="R90" s="202">
        <f>Q90*H90</f>
        <v>56.077559999999998</v>
      </c>
      <c r="S90" s="202">
        <v>0</v>
      </c>
      <c r="T90" s="203">
        <f>S90*H90</f>
        <v>0</v>
      </c>
      <c r="AR90" s="24" t="s">
        <v>134</v>
      </c>
      <c r="AT90" s="24" t="s">
        <v>129</v>
      </c>
      <c r="AU90" s="24" t="s">
        <v>135</v>
      </c>
      <c r="AY90" s="24" t="s">
        <v>127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4" t="s">
        <v>135</v>
      </c>
      <c r="BK90" s="204">
        <f>ROUND(I90*H90,2)</f>
        <v>0</v>
      </c>
      <c r="BL90" s="24" t="s">
        <v>134</v>
      </c>
      <c r="BM90" s="24" t="s">
        <v>690</v>
      </c>
    </row>
    <row r="91" spans="2:65" s="1" customFormat="1" ht="22.5" customHeight="1">
      <c r="B91" s="41"/>
      <c r="C91" s="193" t="s">
        <v>135</v>
      </c>
      <c r="D91" s="193" t="s">
        <v>129</v>
      </c>
      <c r="E91" s="194" t="s">
        <v>691</v>
      </c>
      <c r="F91" s="195" t="s">
        <v>692</v>
      </c>
      <c r="G91" s="196" t="s">
        <v>201</v>
      </c>
      <c r="H91" s="197">
        <v>412.8</v>
      </c>
      <c r="I91" s="198"/>
      <c r="J91" s="199">
        <f>ROUND(I91*H91,2)</f>
        <v>0</v>
      </c>
      <c r="K91" s="195" t="s">
        <v>133</v>
      </c>
      <c r="L91" s="61"/>
      <c r="M91" s="200" t="s">
        <v>22</v>
      </c>
      <c r="N91" s="201" t="s">
        <v>48</v>
      </c>
      <c r="O91" s="42"/>
      <c r="P91" s="202">
        <f>O91*H91</f>
        <v>0</v>
      </c>
      <c r="Q91" s="202">
        <v>2.0000000000000001E-4</v>
      </c>
      <c r="R91" s="202">
        <f>Q91*H91</f>
        <v>8.2560000000000008E-2</v>
      </c>
      <c r="S91" s="202">
        <v>0</v>
      </c>
      <c r="T91" s="203">
        <f>S91*H91</f>
        <v>0</v>
      </c>
      <c r="AR91" s="24" t="s">
        <v>134</v>
      </c>
      <c r="AT91" s="24" t="s">
        <v>129</v>
      </c>
      <c r="AU91" s="24" t="s">
        <v>135</v>
      </c>
      <c r="AY91" s="24" t="s">
        <v>127</v>
      </c>
      <c r="BE91" s="204">
        <f>IF(N91="základní",J91,0)</f>
        <v>0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24" t="s">
        <v>135</v>
      </c>
      <c r="BK91" s="204">
        <f>ROUND(I91*H91,2)</f>
        <v>0</v>
      </c>
      <c r="BL91" s="24" t="s">
        <v>134</v>
      </c>
      <c r="BM91" s="24" t="s">
        <v>693</v>
      </c>
    </row>
    <row r="92" spans="2:65" s="1" customFormat="1" ht="31.5" customHeight="1">
      <c r="B92" s="41"/>
      <c r="C92" s="193" t="s">
        <v>140</v>
      </c>
      <c r="D92" s="193" t="s">
        <v>129</v>
      </c>
      <c r="E92" s="194" t="s">
        <v>694</v>
      </c>
      <c r="F92" s="195" t="s">
        <v>695</v>
      </c>
      <c r="G92" s="196" t="s">
        <v>165</v>
      </c>
      <c r="H92" s="197">
        <v>34.813000000000002</v>
      </c>
      <c r="I92" s="198"/>
      <c r="J92" s="199">
        <f>ROUND(I92*H92,2)</f>
        <v>0</v>
      </c>
      <c r="K92" s="195" t="s">
        <v>133</v>
      </c>
      <c r="L92" s="61"/>
      <c r="M92" s="200" t="s">
        <v>22</v>
      </c>
      <c r="N92" s="201" t="s">
        <v>48</v>
      </c>
      <c r="O92" s="42"/>
      <c r="P92" s="202">
        <f>O92*H92</f>
        <v>0</v>
      </c>
      <c r="Q92" s="202">
        <v>0.14993999999999999</v>
      </c>
      <c r="R92" s="202">
        <f>Q92*H92</f>
        <v>5.2198612200000003</v>
      </c>
      <c r="S92" s="202">
        <v>0</v>
      </c>
      <c r="T92" s="203">
        <f>S92*H92</f>
        <v>0</v>
      </c>
      <c r="AR92" s="24" t="s">
        <v>134</v>
      </c>
      <c r="AT92" s="24" t="s">
        <v>129</v>
      </c>
      <c r="AU92" s="24" t="s">
        <v>135</v>
      </c>
      <c r="AY92" s="24" t="s">
        <v>127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24" t="s">
        <v>135</v>
      </c>
      <c r="BK92" s="204">
        <f>ROUND(I92*H92,2)</f>
        <v>0</v>
      </c>
      <c r="BL92" s="24" t="s">
        <v>134</v>
      </c>
      <c r="BM92" s="24" t="s">
        <v>696</v>
      </c>
    </row>
    <row r="93" spans="2:65" s="13" customFormat="1" ht="13.5">
      <c r="B93" s="246"/>
      <c r="C93" s="247"/>
      <c r="D93" s="226" t="s">
        <v>172</v>
      </c>
      <c r="E93" s="248" t="s">
        <v>22</v>
      </c>
      <c r="F93" s="249" t="s">
        <v>648</v>
      </c>
      <c r="G93" s="247"/>
      <c r="H93" s="250" t="s">
        <v>22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AT93" s="256" t="s">
        <v>172</v>
      </c>
      <c r="AU93" s="256" t="s">
        <v>135</v>
      </c>
      <c r="AV93" s="13" t="s">
        <v>24</v>
      </c>
      <c r="AW93" s="13" t="s">
        <v>40</v>
      </c>
      <c r="AX93" s="13" t="s">
        <v>76</v>
      </c>
      <c r="AY93" s="256" t="s">
        <v>127</v>
      </c>
    </row>
    <row r="94" spans="2:65" s="11" customFormat="1" ht="13.5">
      <c r="B94" s="215"/>
      <c r="C94" s="216"/>
      <c r="D94" s="226" t="s">
        <v>172</v>
      </c>
      <c r="E94" s="227" t="s">
        <v>22</v>
      </c>
      <c r="F94" s="228" t="s">
        <v>697</v>
      </c>
      <c r="G94" s="216"/>
      <c r="H94" s="229">
        <v>13.65</v>
      </c>
      <c r="I94" s="220"/>
      <c r="J94" s="216"/>
      <c r="K94" s="216"/>
      <c r="L94" s="221"/>
      <c r="M94" s="222"/>
      <c r="N94" s="223"/>
      <c r="O94" s="223"/>
      <c r="P94" s="223"/>
      <c r="Q94" s="223"/>
      <c r="R94" s="223"/>
      <c r="S94" s="223"/>
      <c r="T94" s="224"/>
      <c r="AT94" s="225" t="s">
        <v>172</v>
      </c>
      <c r="AU94" s="225" t="s">
        <v>135</v>
      </c>
      <c r="AV94" s="11" t="s">
        <v>135</v>
      </c>
      <c r="AW94" s="11" t="s">
        <v>40</v>
      </c>
      <c r="AX94" s="11" t="s">
        <v>76</v>
      </c>
      <c r="AY94" s="225" t="s">
        <v>127</v>
      </c>
    </row>
    <row r="95" spans="2:65" s="11" customFormat="1" ht="13.5">
      <c r="B95" s="215"/>
      <c r="C95" s="216"/>
      <c r="D95" s="226" t="s">
        <v>172</v>
      </c>
      <c r="E95" s="227" t="s">
        <v>22</v>
      </c>
      <c r="F95" s="228" t="s">
        <v>698</v>
      </c>
      <c r="G95" s="216"/>
      <c r="H95" s="229">
        <v>10.050000000000001</v>
      </c>
      <c r="I95" s="220"/>
      <c r="J95" s="216"/>
      <c r="K95" s="216"/>
      <c r="L95" s="221"/>
      <c r="M95" s="222"/>
      <c r="N95" s="223"/>
      <c r="O95" s="223"/>
      <c r="P95" s="223"/>
      <c r="Q95" s="223"/>
      <c r="R95" s="223"/>
      <c r="S95" s="223"/>
      <c r="T95" s="224"/>
      <c r="AT95" s="225" t="s">
        <v>172</v>
      </c>
      <c r="AU95" s="225" t="s">
        <v>135</v>
      </c>
      <c r="AV95" s="11" t="s">
        <v>135</v>
      </c>
      <c r="AW95" s="11" t="s">
        <v>40</v>
      </c>
      <c r="AX95" s="11" t="s">
        <v>76</v>
      </c>
      <c r="AY95" s="225" t="s">
        <v>127</v>
      </c>
    </row>
    <row r="96" spans="2:65" s="11" customFormat="1" ht="13.5">
      <c r="B96" s="215"/>
      <c r="C96" s="216"/>
      <c r="D96" s="226" t="s">
        <v>172</v>
      </c>
      <c r="E96" s="227" t="s">
        <v>22</v>
      </c>
      <c r="F96" s="228" t="s">
        <v>699</v>
      </c>
      <c r="G96" s="216"/>
      <c r="H96" s="229">
        <v>5.0999999999999996</v>
      </c>
      <c r="I96" s="220"/>
      <c r="J96" s="216"/>
      <c r="K96" s="216"/>
      <c r="L96" s="221"/>
      <c r="M96" s="222"/>
      <c r="N96" s="223"/>
      <c r="O96" s="223"/>
      <c r="P96" s="223"/>
      <c r="Q96" s="223"/>
      <c r="R96" s="223"/>
      <c r="S96" s="223"/>
      <c r="T96" s="224"/>
      <c r="AT96" s="225" t="s">
        <v>172</v>
      </c>
      <c r="AU96" s="225" t="s">
        <v>135</v>
      </c>
      <c r="AV96" s="11" t="s">
        <v>135</v>
      </c>
      <c r="AW96" s="11" t="s">
        <v>40</v>
      </c>
      <c r="AX96" s="11" t="s">
        <v>76</v>
      </c>
      <c r="AY96" s="225" t="s">
        <v>127</v>
      </c>
    </row>
    <row r="97" spans="2:65" s="14" customFormat="1" ht="13.5">
      <c r="B97" s="260"/>
      <c r="C97" s="261"/>
      <c r="D97" s="226" t="s">
        <v>172</v>
      </c>
      <c r="E97" s="262" t="s">
        <v>22</v>
      </c>
      <c r="F97" s="263" t="s">
        <v>478</v>
      </c>
      <c r="G97" s="261"/>
      <c r="H97" s="264">
        <v>28.8</v>
      </c>
      <c r="I97" s="265"/>
      <c r="J97" s="261"/>
      <c r="K97" s="261"/>
      <c r="L97" s="266"/>
      <c r="M97" s="267"/>
      <c r="N97" s="268"/>
      <c r="O97" s="268"/>
      <c r="P97" s="268"/>
      <c r="Q97" s="268"/>
      <c r="R97" s="268"/>
      <c r="S97" s="268"/>
      <c r="T97" s="269"/>
      <c r="AT97" s="270" t="s">
        <v>172</v>
      </c>
      <c r="AU97" s="270" t="s">
        <v>135</v>
      </c>
      <c r="AV97" s="14" t="s">
        <v>140</v>
      </c>
      <c r="AW97" s="14" t="s">
        <v>40</v>
      </c>
      <c r="AX97" s="14" t="s">
        <v>76</v>
      </c>
      <c r="AY97" s="270" t="s">
        <v>127</v>
      </c>
    </row>
    <row r="98" spans="2:65" s="13" customFormat="1" ht="13.5">
      <c r="B98" s="246"/>
      <c r="C98" s="247"/>
      <c r="D98" s="226" t="s">
        <v>172</v>
      </c>
      <c r="E98" s="248" t="s">
        <v>22</v>
      </c>
      <c r="F98" s="249" t="s">
        <v>700</v>
      </c>
      <c r="G98" s="247"/>
      <c r="H98" s="250" t="s">
        <v>22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AT98" s="256" t="s">
        <v>172</v>
      </c>
      <c r="AU98" s="256" t="s">
        <v>135</v>
      </c>
      <c r="AV98" s="13" t="s">
        <v>24</v>
      </c>
      <c r="AW98" s="13" t="s">
        <v>40</v>
      </c>
      <c r="AX98" s="13" t="s">
        <v>76</v>
      </c>
      <c r="AY98" s="256" t="s">
        <v>127</v>
      </c>
    </row>
    <row r="99" spans="2:65" s="11" customFormat="1" ht="13.5">
      <c r="B99" s="215"/>
      <c r="C99" s="216"/>
      <c r="D99" s="226" t="s">
        <v>172</v>
      </c>
      <c r="E99" s="227" t="s">
        <v>22</v>
      </c>
      <c r="F99" s="228" t="s">
        <v>701</v>
      </c>
      <c r="G99" s="216"/>
      <c r="H99" s="229">
        <v>6.0129999999999999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AT99" s="225" t="s">
        <v>172</v>
      </c>
      <c r="AU99" s="225" t="s">
        <v>135</v>
      </c>
      <c r="AV99" s="11" t="s">
        <v>135</v>
      </c>
      <c r="AW99" s="11" t="s">
        <v>40</v>
      </c>
      <c r="AX99" s="11" t="s">
        <v>76</v>
      </c>
      <c r="AY99" s="225" t="s">
        <v>127</v>
      </c>
    </row>
    <row r="100" spans="2:65" s="12" customFormat="1" ht="13.5">
      <c r="B100" s="230"/>
      <c r="C100" s="231"/>
      <c r="D100" s="226" t="s">
        <v>172</v>
      </c>
      <c r="E100" s="257" t="s">
        <v>22</v>
      </c>
      <c r="F100" s="258" t="s">
        <v>183</v>
      </c>
      <c r="G100" s="231"/>
      <c r="H100" s="259">
        <v>34.813000000000002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AT100" s="240" t="s">
        <v>172</v>
      </c>
      <c r="AU100" s="240" t="s">
        <v>135</v>
      </c>
      <c r="AV100" s="12" t="s">
        <v>134</v>
      </c>
      <c r="AW100" s="12" t="s">
        <v>40</v>
      </c>
      <c r="AX100" s="12" t="s">
        <v>24</v>
      </c>
      <c r="AY100" s="240" t="s">
        <v>127</v>
      </c>
    </row>
    <row r="101" spans="2:65" s="10" customFormat="1" ht="29.85" customHeight="1">
      <c r="B101" s="176"/>
      <c r="C101" s="177"/>
      <c r="D101" s="190" t="s">
        <v>75</v>
      </c>
      <c r="E101" s="191" t="s">
        <v>134</v>
      </c>
      <c r="F101" s="191" t="s">
        <v>702</v>
      </c>
      <c r="G101" s="177"/>
      <c r="H101" s="177"/>
      <c r="I101" s="180"/>
      <c r="J101" s="192">
        <f>BK101</f>
        <v>0</v>
      </c>
      <c r="K101" s="177"/>
      <c r="L101" s="182"/>
      <c r="M101" s="183"/>
      <c r="N101" s="184"/>
      <c r="O101" s="184"/>
      <c r="P101" s="185">
        <f>SUM(P102:P118)</f>
        <v>0</v>
      </c>
      <c r="Q101" s="184"/>
      <c r="R101" s="185">
        <f>SUM(R102:R118)</f>
        <v>22.667617649999997</v>
      </c>
      <c r="S101" s="184"/>
      <c r="T101" s="186">
        <f>SUM(T102:T118)</f>
        <v>0</v>
      </c>
      <c r="AR101" s="187" t="s">
        <v>24</v>
      </c>
      <c r="AT101" s="188" t="s">
        <v>75</v>
      </c>
      <c r="AU101" s="188" t="s">
        <v>24</v>
      </c>
      <c r="AY101" s="187" t="s">
        <v>127</v>
      </c>
      <c r="BK101" s="189">
        <f>SUM(BK102:BK118)</f>
        <v>0</v>
      </c>
    </row>
    <row r="102" spans="2:65" s="1" customFormat="1" ht="22.5" customHeight="1">
      <c r="B102" s="41"/>
      <c r="C102" s="193" t="s">
        <v>134</v>
      </c>
      <c r="D102" s="193" t="s">
        <v>129</v>
      </c>
      <c r="E102" s="194" t="s">
        <v>703</v>
      </c>
      <c r="F102" s="195" t="s">
        <v>704</v>
      </c>
      <c r="G102" s="196" t="s">
        <v>132</v>
      </c>
      <c r="H102" s="197">
        <v>1.2090000000000001</v>
      </c>
      <c r="I102" s="198"/>
      <c r="J102" s="199">
        <f>ROUND(I102*H102,2)</f>
        <v>0</v>
      </c>
      <c r="K102" s="195" t="s">
        <v>133</v>
      </c>
      <c r="L102" s="61"/>
      <c r="M102" s="200" t="s">
        <v>22</v>
      </c>
      <c r="N102" s="201" t="s">
        <v>48</v>
      </c>
      <c r="O102" s="42"/>
      <c r="P102" s="202">
        <f>O102*H102</f>
        <v>0</v>
      </c>
      <c r="Q102" s="202">
        <v>2.2564500000000001</v>
      </c>
      <c r="R102" s="202">
        <f>Q102*H102</f>
        <v>2.7280480500000004</v>
      </c>
      <c r="S102" s="202">
        <v>0</v>
      </c>
      <c r="T102" s="203">
        <f>S102*H102</f>
        <v>0</v>
      </c>
      <c r="AR102" s="24" t="s">
        <v>134</v>
      </c>
      <c r="AT102" s="24" t="s">
        <v>129</v>
      </c>
      <c r="AU102" s="24" t="s">
        <v>135</v>
      </c>
      <c r="AY102" s="24" t="s">
        <v>127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4" t="s">
        <v>135</v>
      </c>
      <c r="BK102" s="204">
        <f>ROUND(I102*H102,2)</f>
        <v>0</v>
      </c>
      <c r="BL102" s="24" t="s">
        <v>134</v>
      </c>
      <c r="BM102" s="24" t="s">
        <v>705</v>
      </c>
    </row>
    <row r="103" spans="2:65" s="13" customFormat="1" ht="13.5">
      <c r="B103" s="246"/>
      <c r="C103" s="247"/>
      <c r="D103" s="226" t="s">
        <v>172</v>
      </c>
      <c r="E103" s="248" t="s">
        <v>22</v>
      </c>
      <c r="F103" s="249" t="s">
        <v>706</v>
      </c>
      <c r="G103" s="247"/>
      <c r="H103" s="250" t="s">
        <v>22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AT103" s="256" t="s">
        <v>172</v>
      </c>
      <c r="AU103" s="256" t="s">
        <v>135</v>
      </c>
      <c r="AV103" s="13" t="s">
        <v>24</v>
      </c>
      <c r="AW103" s="13" t="s">
        <v>40</v>
      </c>
      <c r="AX103" s="13" t="s">
        <v>76</v>
      </c>
      <c r="AY103" s="256" t="s">
        <v>127</v>
      </c>
    </row>
    <row r="104" spans="2:65" s="11" customFormat="1" ht="13.5">
      <c r="B104" s="215"/>
      <c r="C104" s="216"/>
      <c r="D104" s="226" t="s">
        <v>172</v>
      </c>
      <c r="E104" s="227" t="s">
        <v>22</v>
      </c>
      <c r="F104" s="228" t="s">
        <v>707</v>
      </c>
      <c r="G104" s="216"/>
      <c r="H104" s="229">
        <v>0.57299999999999995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AT104" s="225" t="s">
        <v>172</v>
      </c>
      <c r="AU104" s="225" t="s">
        <v>135</v>
      </c>
      <c r="AV104" s="11" t="s">
        <v>135</v>
      </c>
      <c r="AW104" s="11" t="s">
        <v>40</v>
      </c>
      <c r="AX104" s="11" t="s">
        <v>76</v>
      </c>
      <c r="AY104" s="225" t="s">
        <v>127</v>
      </c>
    </row>
    <row r="105" spans="2:65" s="11" customFormat="1" ht="13.5">
      <c r="B105" s="215"/>
      <c r="C105" s="216"/>
      <c r="D105" s="226" t="s">
        <v>172</v>
      </c>
      <c r="E105" s="227" t="s">
        <v>22</v>
      </c>
      <c r="F105" s="228" t="s">
        <v>708</v>
      </c>
      <c r="G105" s="216"/>
      <c r="H105" s="229">
        <v>0.42199999999999999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172</v>
      </c>
      <c r="AU105" s="225" t="s">
        <v>135</v>
      </c>
      <c r="AV105" s="11" t="s">
        <v>135</v>
      </c>
      <c r="AW105" s="11" t="s">
        <v>40</v>
      </c>
      <c r="AX105" s="11" t="s">
        <v>76</v>
      </c>
      <c r="AY105" s="225" t="s">
        <v>127</v>
      </c>
    </row>
    <row r="106" spans="2:65" s="11" customFormat="1" ht="13.5">
      <c r="B106" s="215"/>
      <c r="C106" s="216"/>
      <c r="D106" s="226" t="s">
        <v>172</v>
      </c>
      <c r="E106" s="227" t="s">
        <v>22</v>
      </c>
      <c r="F106" s="228" t="s">
        <v>709</v>
      </c>
      <c r="G106" s="216"/>
      <c r="H106" s="229">
        <v>0.214</v>
      </c>
      <c r="I106" s="220"/>
      <c r="J106" s="216"/>
      <c r="K106" s="216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172</v>
      </c>
      <c r="AU106" s="225" t="s">
        <v>135</v>
      </c>
      <c r="AV106" s="11" t="s">
        <v>135</v>
      </c>
      <c r="AW106" s="11" t="s">
        <v>40</v>
      </c>
      <c r="AX106" s="11" t="s">
        <v>76</v>
      </c>
      <c r="AY106" s="225" t="s">
        <v>127</v>
      </c>
    </row>
    <row r="107" spans="2:65" s="12" customFormat="1" ht="13.5">
      <c r="B107" s="230"/>
      <c r="C107" s="231"/>
      <c r="D107" s="217" t="s">
        <v>172</v>
      </c>
      <c r="E107" s="232" t="s">
        <v>22</v>
      </c>
      <c r="F107" s="233" t="s">
        <v>183</v>
      </c>
      <c r="G107" s="231"/>
      <c r="H107" s="234">
        <v>1.2090000000000001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AT107" s="240" t="s">
        <v>172</v>
      </c>
      <c r="AU107" s="240" t="s">
        <v>135</v>
      </c>
      <c r="AV107" s="12" t="s">
        <v>134</v>
      </c>
      <c r="AW107" s="12" t="s">
        <v>40</v>
      </c>
      <c r="AX107" s="12" t="s">
        <v>24</v>
      </c>
      <c r="AY107" s="240" t="s">
        <v>127</v>
      </c>
    </row>
    <row r="108" spans="2:65" s="1" customFormat="1" ht="22.5" customHeight="1">
      <c r="B108" s="41"/>
      <c r="C108" s="193" t="s">
        <v>147</v>
      </c>
      <c r="D108" s="193" t="s">
        <v>129</v>
      </c>
      <c r="E108" s="194" t="s">
        <v>710</v>
      </c>
      <c r="F108" s="195" t="s">
        <v>711</v>
      </c>
      <c r="G108" s="196" t="s">
        <v>165</v>
      </c>
      <c r="H108" s="197">
        <v>23.04</v>
      </c>
      <c r="I108" s="198"/>
      <c r="J108" s="199">
        <f>ROUND(I108*H108,2)</f>
        <v>0</v>
      </c>
      <c r="K108" s="195" t="s">
        <v>133</v>
      </c>
      <c r="L108" s="61"/>
      <c r="M108" s="200" t="s">
        <v>22</v>
      </c>
      <c r="N108" s="201" t="s">
        <v>48</v>
      </c>
      <c r="O108" s="42"/>
      <c r="P108" s="202">
        <f>O108*H108</f>
        <v>0</v>
      </c>
      <c r="Q108" s="202">
        <v>5.1900000000000002E-3</v>
      </c>
      <c r="R108" s="202">
        <f>Q108*H108</f>
        <v>0.11957760000000001</v>
      </c>
      <c r="S108" s="202">
        <v>0</v>
      </c>
      <c r="T108" s="203">
        <f>S108*H108</f>
        <v>0</v>
      </c>
      <c r="AR108" s="24" t="s">
        <v>134</v>
      </c>
      <c r="AT108" s="24" t="s">
        <v>129</v>
      </c>
      <c r="AU108" s="24" t="s">
        <v>135</v>
      </c>
      <c r="AY108" s="24" t="s">
        <v>127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4" t="s">
        <v>135</v>
      </c>
      <c r="BK108" s="204">
        <f>ROUND(I108*H108,2)</f>
        <v>0</v>
      </c>
      <c r="BL108" s="24" t="s">
        <v>134</v>
      </c>
      <c r="BM108" s="24" t="s">
        <v>712</v>
      </c>
    </row>
    <row r="109" spans="2:65" s="13" customFormat="1" ht="13.5">
      <c r="B109" s="246"/>
      <c r="C109" s="247"/>
      <c r="D109" s="226" t="s">
        <v>172</v>
      </c>
      <c r="E109" s="248" t="s">
        <v>22</v>
      </c>
      <c r="F109" s="249" t="s">
        <v>706</v>
      </c>
      <c r="G109" s="247"/>
      <c r="H109" s="250" t="s">
        <v>22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AT109" s="256" t="s">
        <v>172</v>
      </c>
      <c r="AU109" s="256" t="s">
        <v>135</v>
      </c>
      <c r="AV109" s="13" t="s">
        <v>24</v>
      </c>
      <c r="AW109" s="13" t="s">
        <v>40</v>
      </c>
      <c r="AX109" s="13" t="s">
        <v>76</v>
      </c>
      <c r="AY109" s="256" t="s">
        <v>127</v>
      </c>
    </row>
    <row r="110" spans="2:65" s="11" customFormat="1" ht="13.5">
      <c r="B110" s="215"/>
      <c r="C110" s="216"/>
      <c r="D110" s="226" t="s">
        <v>172</v>
      </c>
      <c r="E110" s="227" t="s">
        <v>22</v>
      </c>
      <c r="F110" s="228" t="s">
        <v>713</v>
      </c>
      <c r="G110" s="216"/>
      <c r="H110" s="229">
        <v>10.92</v>
      </c>
      <c r="I110" s="220"/>
      <c r="J110" s="216"/>
      <c r="K110" s="216"/>
      <c r="L110" s="221"/>
      <c r="M110" s="222"/>
      <c r="N110" s="223"/>
      <c r="O110" s="223"/>
      <c r="P110" s="223"/>
      <c r="Q110" s="223"/>
      <c r="R110" s="223"/>
      <c r="S110" s="223"/>
      <c r="T110" s="224"/>
      <c r="AT110" s="225" t="s">
        <v>172</v>
      </c>
      <c r="AU110" s="225" t="s">
        <v>135</v>
      </c>
      <c r="AV110" s="11" t="s">
        <v>135</v>
      </c>
      <c r="AW110" s="11" t="s">
        <v>40</v>
      </c>
      <c r="AX110" s="11" t="s">
        <v>76</v>
      </c>
      <c r="AY110" s="225" t="s">
        <v>127</v>
      </c>
    </row>
    <row r="111" spans="2:65" s="11" customFormat="1" ht="13.5">
      <c r="B111" s="215"/>
      <c r="C111" s="216"/>
      <c r="D111" s="226" t="s">
        <v>172</v>
      </c>
      <c r="E111" s="227" t="s">
        <v>22</v>
      </c>
      <c r="F111" s="228" t="s">
        <v>714</v>
      </c>
      <c r="G111" s="216"/>
      <c r="H111" s="229">
        <v>8.0399999999999991</v>
      </c>
      <c r="I111" s="220"/>
      <c r="J111" s="216"/>
      <c r="K111" s="216"/>
      <c r="L111" s="221"/>
      <c r="M111" s="222"/>
      <c r="N111" s="223"/>
      <c r="O111" s="223"/>
      <c r="P111" s="223"/>
      <c r="Q111" s="223"/>
      <c r="R111" s="223"/>
      <c r="S111" s="223"/>
      <c r="T111" s="224"/>
      <c r="AT111" s="225" t="s">
        <v>172</v>
      </c>
      <c r="AU111" s="225" t="s">
        <v>135</v>
      </c>
      <c r="AV111" s="11" t="s">
        <v>135</v>
      </c>
      <c r="AW111" s="11" t="s">
        <v>40</v>
      </c>
      <c r="AX111" s="11" t="s">
        <v>76</v>
      </c>
      <c r="AY111" s="225" t="s">
        <v>127</v>
      </c>
    </row>
    <row r="112" spans="2:65" s="11" customFormat="1" ht="13.5">
      <c r="B112" s="215"/>
      <c r="C112" s="216"/>
      <c r="D112" s="226" t="s">
        <v>172</v>
      </c>
      <c r="E112" s="227" t="s">
        <v>22</v>
      </c>
      <c r="F112" s="228" t="s">
        <v>715</v>
      </c>
      <c r="G112" s="216"/>
      <c r="H112" s="229">
        <v>4.08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172</v>
      </c>
      <c r="AU112" s="225" t="s">
        <v>135</v>
      </c>
      <c r="AV112" s="11" t="s">
        <v>135</v>
      </c>
      <c r="AW112" s="11" t="s">
        <v>40</v>
      </c>
      <c r="AX112" s="11" t="s">
        <v>76</v>
      </c>
      <c r="AY112" s="225" t="s">
        <v>127</v>
      </c>
    </row>
    <row r="113" spans="2:65" s="12" customFormat="1" ht="13.5">
      <c r="B113" s="230"/>
      <c r="C113" s="231"/>
      <c r="D113" s="217" t="s">
        <v>172</v>
      </c>
      <c r="E113" s="232" t="s">
        <v>22</v>
      </c>
      <c r="F113" s="233" t="s">
        <v>183</v>
      </c>
      <c r="G113" s="231"/>
      <c r="H113" s="234">
        <v>23.04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AT113" s="240" t="s">
        <v>172</v>
      </c>
      <c r="AU113" s="240" t="s">
        <v>135</v>
      </c>
      <c r="AV113" s="12" t="s">
        <v>134</v>
      </c>
      <c r="AW113" s="12" t="s">
        <v>40</v>
      </c>
      <c r="AX113" s="12" t="s">
        <v>24</v>
      </c>
      <c r="AY113" s="240" t="s">
        <v>127</v>
      </c>
    </row>
    <row r="114" spans="2:65" s="1" customFormat="1" ht="22.5" customHeight="1">
      <c r="B114" s="41"/>
      <c r="C114" s="193" t="s">
        <v>151</v>
      </c>
      <c r="D114" s="193" t="s">
        <v>129</v>
      </c>
      <c r="E114" s="194" t="s">
        <v>716</v>
      </c>
      <c r="F114" s="195" t="s">
        <v>717</v>
      </c>
      <c r="G114" s="196" t="s">
        <v>165</v>
      </c>
      <c r="H114" s="197">
        <v>23.04</v>
      </c>
      <c r="I114" s="198"/>
      <c r="J114" s="199">
        <f>ROUND(I114*H114,2)</f>
        <v>0</v>
      </c>
      <c r="K114" s="195" t="s">
        <v>133</v>
      </c>
      <c r="L114" s="61"/>
      <c r="M114" s="200" t="s">
        <v>22</v>
      </c>
      <c r="N114" s="201" t="s">
        <v>48</v>
      </c>
      <c r="O114" s="42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AR114" s="24" t="s">
        <v>134</v>
      </c>
      <c r="AT114" s="24" t="s">
        <v>129</v>
      </c>
      <c r="AU114" s="24" t="s">
        <v>135</v>
      </c>
      <c r="AY114" s="24" t="s">
        <v>127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4" t="s">
        <v>135</v>
      </c>
      <c r="BK114" s="204">
        <f>ROUND(I114*H114,2)</f>
        <v>0</v>
      </c>
      <c r="BL114" s="24" t="s">
        <v>134</v>
      </c>
      <c r="BM114" s="24" t="s">
        <v>718</v>
      </c>
    </row>
    <row r="115" spans="2:65" s="1" customFormat="1" ht="22.5" customHeight="1">
      <c r="B115" s="41"/>
      <c r="C115" s="193" t="s">
        <v>155</v>
      </c>
      <c r="D115" s="193" t="s">
        <v>129</v>
      </c>
      <c r="E115" s="194" t="s">
        <v>719</v>
      </c>
      <c r="F115" s="195" t="s">
        <v>720</v>
      </c>
      <c r="G115" s="196" t="s">
        <v>165</v>
      </c>
      <c r="H115" s="197">
        <v>11.22</v>
      </c>
      <c r="I115" s="198"/>
      <c r="J115" s="199">
        <f>ROUND(I115*H115,2)</f>
        <v>0</v>
      </c>
      <c r="K115" s="195" t="s">
        <v>22</v>
      </c>
      <c r="L115" s="61"/>
      <c r="M115" s="200" t="s">
        <v>22</v>
      </c>
      <c r="N115" s="201" t="s">
        <v>48</v>
      </c>
      <c r="O115" s="42"/>
      <c r="P115" s="202">
        <f>O115*H115</f>
        <v>0</v>
      </c>
      <c r="Q115" s="202">
        <v>0</v>
      </c>
      <c r="R115" s="202">
        <f>Q115*H115</f>
        <v>0</v>
      </c>
      <c r="S115" s="202">
        <v>0</v>
      </c>
      <c r="T115" s="203">
        <f>S115*H115</f>
        <v>0</v>
      </c>
      <c r="AR115" s="24" t="s">
        <v>134</v>
      </c>
      <c r="AT115" s="24" t="s">
        <v>129</v>
      </c>
      <c r="AU115" s="24" t="s">
        <v>135</v>
      </c>
      <c r="AY115" s="24" t="s">
        <v>127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4" t="s">
        <v>135</v>
      </c>
      <c r="BK115" s="204">
        <f>ROUND(I115*H115,2)</f>
        <v>0</v>
      </c>
      <c r="BL115" s="24" t="s">
        <v>134</v>
      </c>
      <c r="BM115" s="24" t="s">
        <v>721</v>
      </c>
    </row>
    <row r="116" spans="2:65" s="11" customFormat="1" ht="13.5">
      <c r="B116" s="215"/>
      <c r="C116" s="216"/>
      <c r="D116" s="217" t="s">
        <v>172</v>
      </c>
      <c r="E116" s="241" t="s">
        <v>22</v>
      </c>
      <c r="F116" s="218" t="s">
        <v>722</v>
      </c>
      <c r="G116" s="216"/>
      <c r="H116" s="219">
        <v>11.22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AT116" s="225" t="s">
        <v>172</v>
      </c>
      <c r="AU116" s="225" t="s">
        <v>135</v>
      </c>
      <c r="AV116" s="11" t="s">
        <v>135</v>
      </c>
      <c r="AW116" s="11" t="s">
        <v>40</v>
      </c>
      <c r="AX116" s="11" t="s">
        <v>24</v>
      </c>
      <c r="AY116" s="225" t="s">
        <v>127</v>
      </c>
    </row>
    <row r="117" spans="2:65" s="1" customFormat="1" ht="22.5" customHeight="1">
      <c r="B117" s="41"/>
      <c r="C117" s="193" t="s">
        <v>162</v>
      </c>
      <c r="D117" s="193" t="s">
        <v>129</v>
      </c>
      <c r="E117" s="194" t="s">
        <v>723</v>
      </c>
      <c r="F117" s="195" t="s">
        <v>724</v>
      </c>
      <c r="G117" s="196" t="s">
        <v>165</v>
      </c>
      <c r="H117" s="197">
        <v>34.799999999999997</v>
      </c>
      <c r="I117" s="198"/>
      <c r="J117" s="199">
        <f>ROUND(I117*H117,2)</f>
        <v>0</v>
      </c>
      <c r="K117" s="195" t="s">
        <v>133</v>
      </c>
      <c r="L117" s="61"/>
      <c r="M117" s="200" t="s">
        <v>22</v>
      </c>
      <c r="N117" s="201" t="s">
        <v>48</v>
      </c>
      <c r="O117" s="42"/>
      <c r="P117" s="202">
        <f>O117*H117</f>
        <v>0</v>
      </c>
      <c r="Q117" s="202">
        <v>0.30059999999999998</v>
      </c>
      <c r="R117" s="202">
        <f>Q117*H117</f>
        <v>10.460879999999998</v>
      </c>
      <c r="S117" s="202">
        <v>0</v>
      </c>
      <c r="T117" s="203">
        <f>S117*H117</f>
        <v>0</v>
      </c>
      <c r="AR117" s="24" t="s">
        <v>134</v>
      </c>
      <c r="AT117" s="24" t="s">
        <v>129</v>
      </c>
      <c r="AU117" s="24" t="s">
        <v>135</v>
      </c>
      <c r="AY117" s="24" t="s">
        <v>127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24" t="s">
        <v>135</v>
      </c>
      <c r="BK117" s="204">
        <f>ROUND(I117*H117,2)</f>
        <v>0</v>
      </c>
      <c r="BL117" s="24" t="s">
        <v>134</v>
      </c>
      <c r="BM117" s="24" t="s">
        <v>725</v>
      </c>
    </row>
    <row r="118" spans="2:65" s="1" customFormat="1" ht="31.5" customHeight="1">
      <c r="B118" s="41"/>
      <c r="C118" s="193" t="s">
        <v>167</v>
      </c>
      <c r="D118" s="193" t="s">
        <v>129</v>
      </c>
      <c r="E118" s="194" t="s">
        <v>726</v>
      </c>
      <c r="F118" s="195" t="s">
        <v>727</v>
      </c>
      <c r="G118" s="196" t="s">
        <v>165</v>
      </c>
      <c r="H118" s="197">
        <v>34.799999999999997</v>
      </c>
      <c r="I118" s="198"/>
      <c r="J118" s="199">
        <f>ROUND(I118*H118,2)</f>
        <v>0</v>
      </c>
      <c r="K118" s="195" t="s">
        <v>133</v>
      </c>
      <c r="L118" s="61"/>
      <c r="M118" s="200" t="s">
        <v>22</v>
      </c>
      <c r="N118" s="201" t="s">
        <v>48</v>
      </c>
      <c r="O118" s="42"/>
      <c r="P118" s="202">
        <f>O118*H118</f>
        <v>0</v>
      </c>
      <c r="Q118" s="202">
        <v>0.26894000000000001</v>
      </c>
      <c r="R118" s="202">
        <f>Q118*H118</f>
        <v>9.3591119999999997</v>
      </c>
      <c r="S118" s="202">
        <v>0</v>
      </c>
      <c r="T118" s="203">
        <f>S118*H118</f>
        <v>0</v>
      </c>
      <c r="AR118" s="24" t="s">
        <v>134</v>
      </c>
      <c r="AT118" s="24" t="s">
        <v>129</v>
      </c>
      <c r="AU118" s="24" t="s">
        <v>135</v>
      </c>
      <c r="AY118" s="24" t="s">
        <v>127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24" t="s">
        <v>135</v>
      </c>
      <c r="BK118" s="204">
        <f>ROUND(I118*H118,2)</f>
        <v>0</v>
      </c>
      <c r="BL118" s="24" t="s">
        <v>134</v>
      </c>
      <c r="BM118" s="24" t="s">
        <v>728</v>
      </c>
    </row>
    <row r="119" spans="2:65" s="10" customFormat="1" ht="29.85" customHeight="1">
      <c r="B119" s="176"/>
      <c r="C119" s="177"/>
      <c r="D119" s="190" t="s">
        <v>75</v>
      </c>
      <c r="E119" s="191" t="s">
        <v>223</v>
      </c>
      <c r="F119" s="191" t="s">
        <v>224</v>
      </c>
      <c r="G119" s="177"/>
      <c r="H119" s="177"/>
      <c r="I119" s="180"/>
      <c r="J119" s="192">
        <f>BK119</f>
        <v>0</v>
      </c>
      <c r="K119" s="177"/>
      <c r="L119" s="182"/>
      <c r="M119" s="183"/>
      <c r="N119" s="184"/>
      <c r="O119" s="184"/>
      <c r="P119" s="185">
        <f>P120</f>
        <v>0</v>
      </c>
      <c r="Q119" s="184"/>
      <c r="R119" s="185">
        <f>R120</f>
        <v>0</v>
      </c>
      <c r="S119" s="184"/>
      <c r="T119" s="186">
        <f>T120</f>
        <v>0</v>
      </c>
      <c r="AR119" s="187" t="s">
        <v>24</v>
      </c>
      <c r="AT119" s="188" t="s">
        <v>75</v>
      </c>
      <c r="AU119" s="188" t="s">
        <v>24</v>
      </c>
      <c r="AY119" s="187" t="s">
        <v>127</v>
      </c>
      <c r="BK119" s="189">
        <f>BK120</f>
        <v>0</v>
      </c>
    </row>
    <row r="120" spans="2:65" s="1" customFormat="1" ht="22.5" customHeight="1">
      <c r="B120" s="41"/>
      <c r="C120" s="193" t="s">
        <v>29</v>
      </c>
      <c r="D120" s="193" t="s">
        <v>129</v>
      </c>
      <c r="E120" s="194" t="s">
        <v>729</v>
      </c>
      <c r="F120" s="195" t="s">
        <v>730</v>
      </c>
      <c r="G120" s="196" t="s">
        <v>228</v>
      </c>
      <c r="H120" s="197">
        <v>50</v>
      </c>
      <c r="I120" s="198"/>
      <c r="J120" s="199">
        <f>ROUND(I120*H120,2)</f>
        <v>0</v>
      </c>
      <c r="K120" s="195" t="s">
        <v>22</v>
      </c>
      <c r="L120" s="61"/>
      <c r="M120" s="200" t="s">
        <v>22</v>
      </c>
      <c r="N120" s="201" t="s">
        <v>48</v>
      </c>
      <c r="O120" s="42"/>
      <c r="P120" s="202">
        <f>O120*H120</f>
        <v>0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AR120" s="24" t="s">
        <v>134</v>
      </c>
      <c r="AT120" s="24" t="s">
        <v>129</v>
      </c>
      <c r="AU120" s="24" t="s">
        <v>135</v>
      </c>
      <c r="AY120" s="24" t="s">
        <v>127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24" t="s">
        <v>135</v>
      </c>
      <c r="BK120" s="204">
        <f>ROUND(I120*H120,2)</f>
        <v>0</v>
      </c>
      <c r="BL120" s="24" t="s">
        <v>134</v>
      </c>
      <c r="BM120" s="24" t="s">
        <v>731</v>
      </c>
    </row>
    <row r="121" spans="2:65" s="10" customFormat="1" ht="29.85" customHeight="1">
      <c r="B121" s="176"/>
      <c r="C121" s="177"/>
      <c r="D121" s="190" t="s">
        <v>75</v>
      </c>
      <c r="E121" s="191" t="s">
        <v>412</v>
      </c>
      <c r="F121" s="191" t="s">
        <v>413</v>
      </c>
      <c r="G121" s="177"/>
      <c r="H121" s="177"/>
      <c r="I121" s="180"/>
      <c r="J121" s="192">
        <f>BK121</f>
        <v>0</v>
      </c>
      <c r="K121" s="177"/>
      <c r="L121" s="182"/>
      <c r="M121" s="183"/>
      <c r="N121" s="184"/>
      <c r="O121" s="184"/>
      <c r="P121" s="185">
        <f>SUM(P122:P123)</f>
        <v>0</v>
      </c>
      <c r="Q121" s="184"/>
      <c r="R121" s="185">
        <f>SUM(R122:R123)</f>
        <v>0</v>
      </c>
      <c r="S121" s="184"/>
      <c r="T121" s="186">
        <f>SUM(T122:T123)</f>
        <v>0</v>
      </c>
      <c r="AR121" s="187" t="s">
        <v>24</v>
      </c>
      <c r="AT121" s="188" t="s">
        <v>75</v>
      </c>
      <c r="AU121" s="188" t="s">
        <v>24</v>
      </c>
      <c r="AY121" s="187" t="s">
        <v>127</v>
      </c>
      <c r="BK121" s="189">
        <f>SUM(BK122:BK123)</f>
        <v>0</v>
      </c>
    </row>
    <row r="122" spans="2:65" s="1" customFormat="1" ht="22.5" customHeight="1">
      <c r="B122" s="41"/>
      <c r="C122" s="193" t="s">
        <v>177</v>
      </c>
      <c r="D122" s="193" t="s">
        <v>129</v>
      </c>
      <c r="E122" s="194" t="s">
        <v>732</v>
      </c>
      <c r="F122" s="195" t="s">
        <v>733</v>
      </c>
      <c r="G122" s="196" t="s">
        <v>165</v>
      </c>
      <c r="H122" s="197">
        <v>100</v>
      </c>
      <c r="I122" s="198"/>
      <c r="J122" s="199">
        <f>ROUND(I122*H122,2)</f>
        <v>0</v>
      </c>
      <c r="K122" s="195" t="s">
        <v>22</v>
      </c>
      <c r="L122" s="61"/>
      <c r="M122" s="200" t="s">
        <v>22</v>
      </c>
      <c r="N122" s="201" t="s">
        <v>48</v>
      </c>
      <c r="O122" s="42"/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AR122" s="24" t="s">
        <v>134</v>
      </c>
      <c r="AT122" s="24" t="s">
        <v>129</v>
      </c>
      <c r="AU122" s="24" t="s">
        <v>135</v>
      </c>
      <c r="AY122" s="24" t="s">
        <v>127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24" t="s">
        <v>135</v>
      </c>
      <c r="BK122" s="204">
        <f>ROUND(I122*H122,2)</f>
        <v>0</v>
      </c>
      <c r="BL122" s="24" t="s">
        <v>134</v>
      </c>
      <c r="BM122" s="24" t="s">
        <v>734</v>
      </c>
    </row>
    <row r="123" spans="2:65" s="1" customFormat="1" ht="22.5" customHeight="1">
      <c r="B123" s="41"/>
      <c r="C123" s="193" t="s">
        <v>184</v>
      </c>
      <c r="D123" s="193" t="s">
        <v>129</v>
      </c>
      <c r="E123" s="194" t="s">
        <v>735</v>
      </c>
      <c r="F123" s="195" t="s">
        <v>736</v>
      </c>
      <c r="G123" s="196" t="s">
        <v>165</v>
      </c>
      <c r="H123" s="197">
        <v>394.4</v>
      </c>
      <c r="I123" s="198"/>
      <c r="J123" s="199">
        <f>ROUND(I123*H123,2)</f>
        <v>0</v>
      </c>
      <c r="K123" s="195" t="s">
        <v>22</v>
      </c>
      <c r="L123" s="61"/>
      <c r="M123" s="200" t="s">
        <v>22</v>
      </c>
      <c r="N123" s="201" t="s">
        <v>48</v>
      </c>
      <c r="O123" s="42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AR123" s="24" t="s">
        <v>134</v>
      </c>
      <c r="AT123" s="24" t="s">
        <v>129</v>
      </c>
      <c r="AU123" s="24" t="s">
        <v>135</v>
      </c>
      <c r="AY123" s="24" t="s">
        <v>127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4" t="s">
        <v>135</v>
      </c>
      <c r="BK123" s="204">
        <f>ROUND(I123*H123,2)</f>
        <v>0</v>
      </c>
      <c r="BL123" s="24" t="s">
        <v>134</v>
      </c>
      <c r="BM123" s="24" t="s">
        <v>737</v>
      </c>
    </row>
    <row r="124" spans="2:65" s="10" customFormat="1" ht="37.35" customHeight="1">
      <c r="B124" s="176"/>
      <c r="C124" s="177"/>
      <c r="D124" s="178" t="s">
        <v>75</v>
      </c>
      <c r="E124" s="179" t="s">
        <v>428</v>
      </c>
      <c r="F124" s="179" t="s">
        <v>429</v>
      </c>
      <c r="G124" s="177"/>
      <c r="H124" s="177"/>
      <c r="I124" s="180"/>
      <c r="J124" s="181">
        <f>BK124</f>
        <v>0</v>
      </c>
      <c r="K124" s="177"/>
      <c r="L124" s="182"/>
      <c r="M124" s="183"/>
      <c r="N124" s="184"/>
      <c r="O124" s="184"/>
      <c r="P124" s="185">
        <f>P125+P136+P144+P147+P149</f>
        <v>0</v>
      </c>
      <c r="Q124" s="184"/>
      <c r="R124" s="185">
        <f>R125+R136+R144+R147+R149</f>
        <v>6.0219450000000001E-2</v>
      </c>
      <c r="S124" s="184"/>
      <c r="T124" s="186">
        <f>T125+T136+T144+T147+T149</f>
        <v>0</v>
      </c>
      <c r="AR124" s="187" t="s">
        <v>24</v>
      </c>
      <c r="AT124" s="188" t="s">
        <v>75</v>
      </c>
      <c r="AU124" s="188" t="s">
        <v>76</v>
      </c>
      <c r="AY124" s="187" t="s">
        <v>127</v>
      </c>
      <c r="BK124" s="189">
        <f>BK125+BK136+BK144+BK147+BK149</f>
        <v>0</v>
      </c>
    </row>
    <row r="125" spans="2:65" s="10" customFormat="1" ht="19.899999999999999" customHeight="1">
      <c r="B125" s="176"/>
      <c r="C125" s="177"/>
      <c r="D125" s="190" t="s">
        <v>75</v>
      </c>
      <c r="E125" s="191" t="s">
        <v>510</v>
      </c>
      <c r="F125" s="191" t="s">
        <v>511</v>
      </c>
      <c r="G125" s="177"/>
      <c r="H125" s="177"/>
      <c r="I125" s="180"/>
      <c r="J125" s="192">
        <f>BK125</f>
        <v>0</v>
      </c>
      <c r="K125" s="177"/>
      <c r="L125" s="182"/>
      <c r="M125" s="183"/>
      <c r="N125" s="184"/>
      <c r="O125" s="184"/>
      <c r="P125" s="185">
        <f>SUM(P126:P135)</f>
        <v>0</v>
      </c>
      <c r="Q125" s="184"/>
      <c r="R125" s="185">
        <f>SUM(R126:R135)</f>
        <v>6.0219450000000001E-2</v>
      </c>
      <c r="S125" s="184"/>
      <c r="T125" s="186">
        <f>SUM(T126:T135)</f>
        <v>0</v>
      </c>
      <c r="AR125" s="187" t="s">
        <v>24</v>
      </c>
      <c r="AT125" s="188" t="s">
        <v>75</v>
      </c>
      <c r="AU125" s="188" t="s">
        <v>24</v>
      </c>
      <c r="AY125" s="187" t="s">
        <v>127</v>
      </c>
      <c r="BK125" s="189">
        <f>SUM(BK126:BK135)</f>
        <v>0</v>
      </c>
    </row>
    <row r="126" spans="2:65" s="1" customFormat="1" ht="22.5" customHeight="1">
      <c r="B126" s="41"/>
      <c r="C126" s="193" t="s">
        <v>189</v>
      </c>
      <c r="D126" s="193" t="s">
        <v>129</v>
      </c>
      <c r="E126" s="194" t="s">
        <v>738</v>
      </c>
      <c r="F126" s="195" t="s">
        <v>739</v>
      </c>
      <c r="G126" s="196" t="s">
        <v>165</v>
      </c>
      <c r="H126" s="197">
        <v>7.4450000000000003</v>
      </c>
      <c r="I126" s="198"/>
      <c r="J126" s="199">
        <f>ROUND(I126*H126,2)</f>
        <v>0</v>
      </c>
      <c r="K126" s="195" t="s">
        <v>133</v>
      </c>
      <c r="L126" s="61"/>
      <c r="M126" s="200" t="s">
        <v>22</v>
      </c>
      <c r="N126" s="201" t="s">
        <v>48</v>
      </c>
      <c r="O126" s="42"/>
      <c r="P126" s="202">
        <f>O126*H126</f>
        <v>0</v>
      </c>
      <c r="Q126" s="202">
        <v>6.0099999999999997E-3</v>
      </c>
      <c r="R126" s="202">
        <f>Q126*H126</f>
        <v>4.4744449999999998E-2</v>
      </c>
      <c r="S126" s="202">
        <v>0</v>
      </c>
      <c r="T126" s="203">
        <f>S126*H126</f>
        <v>0</v>
      </c>
      <c r="AR126" s="24" t="s">
        <v>204</v>
      </c>
      <c r="AT126" s="24" t="s">
        <v>129</v>
      </c>
      <c r="AU126" s="24" t="s">
        <v>135</v>
      </c>
      <c r="AY126" s="24" t="s">
        <v>127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24" t="s">
        <v>135</v>
      </c>
      <c r="BK126" s="204">
        <f>ROUND(I126*H126,2)</f>
        <v>0</v>
      </c>
      <c r="BL126" s="24" t="s">
        <v>204</v>
      </c>
      <c r="BM126" s="24" t="s">
        <v>740</v>
      </c>
    </row>
    <row r="127" spans="2:65" s="13" customFormat="1" ht="13.5">
      <c r="B127" s="246"/>
      <c r="C127" s="247"/>
      <c r="D127" s="226" t="s">
        <v>172</v>
      </c>
      <c r="E127" s="248" t="s">
        <v>22</v>
      </c>
      <c r="F127" s="249" t="s">
        <v>741</v>
      </c>
      <c r="G127" s="247"/>
      <c r="H127" s="250" t="s">
        <v>22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AT127" s="256" t="s">
        <v>172</v>
      </c>
      <c r="AU127" s="256" t="s">
        <v>135</v>
      </c>
      <c r="AV127" s="13" t="s">
        <v>24</v>
      </c>
      <c r="AW127" s="13" t="s">
        <v>40</v>
      </c>
      <c r="AX127" s="13" t="s">
        <v>76</v>
      </c>
      <c r="AY127" s="256" t="s">
        <v>127</v>
      </c>
    </row>
    <row r="128" spans="2:65" s="11" customFormat="1" ht="13.5">
      <c r="B128" s="215"/>
      <c r="C128" s="216"/>
      <c r="D128" s="226" t="s">
        <v>172</v>
      </c>
      <c r="E128" s="227" t="s">
        <v>22</v>
      </c>
      <c r="F128" s="228" t="s">
        <v>742</v>
      </c>
      <c r="G128" s="216"/>
      <c r="H128" s="229">
        <v>5.8090000000000002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172</v>
      </c>
      <c r="AU128" s="225" t="s">
        <v>135</v>
      </c>
      <c r="AV128" s="11" t="s">
        <v>135</v>
      </c>
      <c r="AW128" s="11" t="s">
        <v>40</v>
      </c>
      <c r="AX128" s="11" t="s">
        <v>76</v>
      </c>
      <c r="AY128" s="225" t="s">
        <v>127</v>
      </c>
    </row>
    <row r="129" spans="2:65" s="13" customFormat="1" ht="13.5">
      <c r="B129" s="246"/>
      <c r="C129" s="247"/>
      <c r="D129" s="226" t="s">
        <v>172</v>
      </c>
      <c r="E129" s="248" t="s">
        <v>22</v>
      </c>
      <c r="F129" s="249" t="s">
        <v>743</v>
      </c>
      <c r="G129" s="247"/>
      <c r="H129" s="250" t="s">
        <v>22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AT129" s="256" t="s">
        <v>172</v>
      </c>
      <c r="AU129" s="256" t="s">
        <v>135</v>
      </c>
      <c r="AV129" s="13" t="s">
        <v>24</v>
      </c>
      <c r="AW129" s="13" t="s">
        <v>40</v>
      </c>
      <c r="AX129" s="13" t="s">
        <v>76</v>
      </c>
      <c r="AY129" s="256" t="s">
        <v>127</v>
      </c>
    </row>
    <row r="130" spans="2:65" s="11" customFormat="1" ht="13.5">
      <c r="B130" s="215"/>
      <c r="C130" s="216"/>
      <c r="D130" s="226" t="s">
        <v>172</v>
      </c>
      <c r="E130" s="227" t="s">
        <v>22</v>
      </c>
      <c r="F130" s="228" t="s">
        <v>744</v>
      </c>
      <c r="G130" s="216"/>
      <c r="H130" s="229">
        <v>1.6359999999999999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172</v>
      </c>
      <c r="AU130" s="225" t="s">
        <v>135</v>
      </c>
      <c r="AV130" s="11" t="s">
        <v>135</v>
      </c>
      <c r="AW130" s="11" t="s">
        <v>40</v>
      </c>
      <c r="AX130" s="11" t="s">
        <v>76</v>
      </c>
      <c r="AY130" s="225" t="s">
        <v>127</v>
      </c>
    </row>
    <row r="131" spans="2:65" s="12" customFormat="1" ht="13.5">
      <c r="B131" s="230"/>
      <c r="C131" s="231"/>
      <c r="D131" s="217" t="s">
        <v>172</v>
      </c>
      <c r="E131" s="232" t="s">
        <v>22</v>
      </c>
      <c r="F131" s="233" t="s">
        <v>183</v>
      </c>
      <c r="G131" s="231"/>
      <c r="H131" s="234">
        <v>7.4450000000000003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AT131" s="240" t="s">
        <v>172</v>
      </c>
      <c r="AU131" s="240" t="s">
        <v>135</v>
      </c>
      <c r="AV131" s="12" t="s">
        <v>134</v>
      </c>
      <c r="AW131" s="12" t="s">
        <v>40</v>
      </c>
      <c r="AX131" s="12" t="s">
        <v>24</v>
      </c>
      <c r="AY131" s="240" t="s">
        <v>127</v>
      </c>
    </row>
    <row r="132" spans="2:65" s="1" customFormat="1" ht="22.5" customHeight="1">
      <c r="B132" s="41"/>
      <c r="C132" s="193" t="s">
        <v>194</v>
      </c>
      <c r="D132" s="193" t="s">
        <v>129</v>
      </c>
      <c r="E132" s="194" t="s">
        <v>745</v>
      </c>
      <c r="F132" s="195" t="s">
        <v>746</v>
      </c>
      <c r="G132" s="196" t="s">
        <v>201</v>
      </c>
      <c r="H132" s="197">
        <v>6.5</v>
      </c>
      <c r="I132" s="198"/>
      <c r="J132" s="199">
        <f>ROUND(I132*H132,2)</f>
        <v>0</v>
      </c>
      <c r="K132" s="195" t="s">
        <v>133</v>
      </c>
      <c r="L132" s="61"/>
      <c r="M132" s="200" t="s">
        <v>22</v>
      </c>
      <c r="N132" s="201" t="s">
        <v>48</v>
      </c>
      <c r="O132" s="42"/>
      <c r="P132" s="202">
        <f>O132*H132</f>
        <v>0</v>
      </c>
      <c r="Q132" s="202">
        <v>1.3699999999999999E-3</v>
      </c>
      <c r="R132" s="202">
        <f>Q132*H132</f>
        <v>8.9049999999999997E-3</v>
      </c>
      <c r="S132" s="202">
        <v>0</v>
      </c>
      <c r="T132" s="203">
        <f>S132*H132</f>
        <v>0</v>
      </c>
      <c r="AR132" s="24" t="s">
        <v>204</v>
      </c>
      <c r="AT132" s="24" t="s">
        <v>129</v>
      </c>
      <c r="AU132" s="24" t="s">
        <v>135</v>
      </c>
      <c r="AY132" s="24" t="s">
        <v>127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24" t="s">
        <v>135</v>
      </c>
      <c r="BK132" s="204">
        <f>ROUND(I132*H132,2)</f>
        <v>0</v>
      </c>
      <c r="BL132" s="24" t="s">
        <v>204</v>
      </c>
      <c r="BM132" s="24" t="s">
        <v>747</v>
      </c>
    </row>
    <row r="133" spans="2:65" s="1" customFormat="1" ht="22.5" customHeight="1">
      <c r="B133" s="41"/>
      <c r="C133" s="193" t="s">
        <v>10</v>
      </c>
      <c r="D133" s="193" t="s">
        <v>129</v>
      </c>
      <c r="E133" s="194" t="s">
        <v>748</v>
      </c>
      <c r="F133" s="195" t="s">
        <v>749</v>
      </c>
      <c r="G133" s="196" t="s">
        <v>228</v>
      </c>
      <c r="H133" s="197">
        <v>1</v>
      </c>
      <c r="I133" s="198"/>
      <c r="J133" s="199">
        <f>ROUND(I133*H133,2)</f>
        <v>0</v>
      </c>
      <c r="K133" s="195" t="s">
        <v>133</v>
      </c>
      <c r="L133" s="61"/>
      <c r="M133" s="200" t="s">
        <v>22</v>
      </c>
      <c r="N133" s="201" t="s">
        <v>48</v>
      </c>
      <c r="O133" s="42"/>
      <c r="P133" s="202">
        <f>O133*H133</f>
        <v>0</v>
      </c>
      <c r="Q133" s="202">
        <v>2.0000000000000001E-4</v>
      </c>
      <c r="R133" s="202">
        <f>Q133*H133</f>
        <v>2.0000000000000001E-4</v>
      </c>
      <c r="S133" s="202">
        <v>0</v>
      </c>
      <c r="T133" s="203">
        <f>S133*H133</f>
        <v>0</v>
      </c>
      <c r="AR133" s="24" t="s">
        <v>204</v>
      </c>
      <c r="AT133" s="24" t="s">
        <v>129</v>
      </c>
      <c r="AU133" s="24" t="s">
        <v>135</v>
      </c>
      <c r="AY133" s="24" t="s">
        <v>127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24" t="s">
        <v>135</v>
      </c>
      <c r="BK133" s="204">
        <f>ROUND(I133*H133,2)</f>
        <v>0</v>
      </c>
      <c r="BL133" s="24" t="s">
        <v>204</v>
      </c>
      <c r="BM133" s="24" t="s">
        <v>750</v>
      </c>
    </row>
    <row r="134" spans="2:65" s="1" customFormat="1" ht="31.5" customHeight="1">
      <c r="B134" s="41"/>
      <c r="C134" s="193" t="s">
        <v>204</v>
      </c>
      <c r="D134" s="193" t="s">
        <v>129</v>
      </c>
      <c r="E134" s="194" t="s">
        <v>751</v>
      </c>
      <c r="F134" s="195" t="s">
        <v>752</v>
      </c>
      <c r="G134" s="196" t="s">
        <v>201</v>
      </c>
      <c r="H134" s="197">
        <v>3.5</v>
      </c>
      <c r="I134" s="198"/>
      <c r="J134" s="199">
        <f>ROUND(I134*H134,2)</f>
        <v>0</v>
      </c>
      <c r="K134" s="195" t="s">
        <v>133</v>
      </c>
      <c r="L134" s="61"/>
      <c r="M134" s="200" t="s">
        <v>22</v>
      </c>
      <c r="N134" s="201" t="s">
        <v>48</v>
      </c>
      <c r="O134" s="42"/>
      <c r="P134" s="202">
        <f>O134*H134</f>
        <v>0</v>
      </c>
      <c r="Q134" s="202">
        <v>1.82E-3</v>
      </c>
      <c r="R134" s="202">
        <f>Q134*H134</f>
        <v>6.3699999999999998E-3</v>
      </c>
      <c r="S134" s="202">
        <v>0</v>
      </c>
      <c r="T134" s="203">
        <f>S134*H134</f>
        <v>0</v>
      </c>
      <c r="AR134" s="24" t="s">
        <v>204</v>
      </c>
      <c r="AT134" s="24" t="s">
        <v>129</v>
      </c>
      <c r="AU134" s="24" t="s">
        <v>135</v>
      </c>
      <c r="AY134" s="24" t="s">
        <v>127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24" t="s">
        <v>135</v>
      </c>
      <c r="BK134" s="204">
        <f>ROUND(I134*H134,2)</f>
        <v>0</v>
      </c>
      <c r="BL134" s="24" t="s">
        <v>204</v>
      </c>
      <c r="BM134" s="24" t="s">
        <v>753</v>
      </c>
    </row>
    <row r="135" spans="2:65" s="1" customFormat="1" ht="22.5" customHeight="1">
      <c r="B135" s="41"/>
      <c r="C135" s="193" t="s">
        <v>210</v>
      </c>
      <c r="D135" s="193" t="s">
        <v>129</v>
      </c>
      <c r="E135" s="194" t="s">
        <v>754</v>
      </c>
      <c r="F135" s="195" t="s">
        <v>755</v>
      </c>
      <c r="G135" s="196" t="s">
        <v>756</v>
      </c>
      <c r="H135" s="271"/>
      <c r="I135" s="198"/>
      <c r="J135" s="199">
        <f>ROUND(I135*H135,2)</f>
        <v>0</v>
      </c>
      <c r="K135" s="195" t="s">
        <v>133</v>
      </c>
      <c r="L135" s="61"/>
      <c r="M135" s="200" t="s">
        <v>22</v>
      </c>
      <c r="N135" s="201" t="s">
        <v>48</v>
      </c>
      <c r="O135" s="42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AR135" s="24" t="s">
        <v>134</v>
      </c>
      <c r="AT135" s="24" t="s">
        <v>129</v>
      </c>
      <c r="AU135" s="24" t="s">
        <v>135</v>
      </c>
      <c r="AY135" s="24" t="s">
        <v>127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24" t="s">
        <v>135</v>
      </c>
      <c r="BK135" s="204">
        <f>ROUND(I135*H135,2)</f>
        <v>0</v>
      </c>
      <c r="BL135" s="24" t="s">
        <v>134</v>
      </c>
      <c r="BM135" s="24" t="s">
        <v>757</v>
      </c>
    </row>
    <row r="136" spans="2:65" s="10" customFormat="1" ht="29.85" customHeight="1">
      <c r="B136" s="176"/>
      <c r="C136" s="177"/>
      <c r="D136" s="190" t="s">
        <v>75</v>
      </c>
      <c r="E136" s="191" t="s">
        <v>548</v>
      </c>
      <c r="F136" s="191" t="s">
        <v>549</v>
      </c>
      <c r="G136" s="177"/>
      <c r="H136" s="177"/>
      <c r="I136" s="180"/>
      <c r="J136" s="192">
        <f>BK136</f>
        <v>0</v>
      </c>
      <c r="K136" s="177"/>
      <c r="L136" s="182"/>
      <c r="M136" s="183"/>
      <c r="N136" s="184"/>
      <c r="O136" s="184"/>
      <c r="P136" s="185">
        <f>SUM(P137:P143)</f>
        <v>0</v>
      </c>
      <c r="Q136" s="184"/>
      <c r="R136" s="185">
        <f>SUM(R137:R143)</f>
        <v>0</v>
      </c>
      <c r="S136" s="184"/>
      <c r="T136" s="186">
        <f>SUM(T137:T143)</f>
        <v>0</v>
      </c>
      <c r="AR136" s="187" t="s">
        <v>24</v>
      </c>
      <c r="AT136" s="188" t="s">
        <v>75</v>
      </c>
      <c r="AU136" s="188" t="s">
        <v>24</v>
      </c>
      <c r="AY136" s="187" t="s">
        <v>127</v>
      </c>
      <c r="BK136" s="189">
        <f>SUM(BK137:BK143)</f>
        <v>0</v>
      </c>
    </row>
    <row r="137" spans="2:65" s="1" customFormat="1" ht="22.5" customHeight="1">
      <c r="B137" s="41"/>
      <c r="C137" s="193" t="s">
        <v>214</v>
      </c>
      <c r="D137" s="193" t="s">
        <v>129</v>
      </c>
      <c r="E137" s="194" t="s">
        <v>758</v>
      </c>
      <c r="F137" s="195" t="s">
        <v>759</v>
      </c>
      <c r="G137" s="196" t="s">
        <v>201</v>
      </c>
      <c r="H137" s="197">
        <v>198.2</v>
      </c>
      <c r="I137" s="198"/>
      <c r="J137" s="199">
        <f>ROUND(I137*H137,2)</f>
        <v>0</v>
      </c>
      <c r="K137" s="195" t="s">
        <v>22</v>
      </c>
      <c r="L137" s="61"/>
      <c r="M137" s="200" t="s">
        <v>22</v>
      </c>
      <c r="N137" s="201" t="s">
        <v>48</v>
      </c>
      <c r="O137" s="42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AR137" s="24" t="s">
        <v>134</v>
      </c>
      <c r="AT137" s="24" t="s">
        <v>129</v>
      </c>
      <c r="AU137" s="24" t="s">
        <v>135</v>
      </c>
      <c r="AY137" s="24" t="s">
        <v>127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24" t="s">
        <v>135</v>
      </c>
      <c r="BK137" s="204">
        <f>ROUND(I137*H137,2)</f>
        <v>0</v>
      </c>
      <c r="BL137" s="24" t="s">
        <v>134</v>
      </c>
      <c r="BM137" s="24" t="s">
        <v>760</v>
      </c>
    </row>
    <row r="138" spans="2:65" s="11" customFormat="1" ht="13.5">
      <c r="B138" s="215"/>
      <c r="C138" s="216"/>
      <c r="D138" s="226" t="s">
        <v>172</v>
      </c>
      <c r="E138" s="227" t="s">
        <v>22</v>
      </c>
      <c r="F138" s="228" t="s">
        <v>761</v>
      </c>
      <c r="G138" s="216"/>
      <c r="H138" s="229">
        <v>144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AT138" s="225" t="s">
        <v>172</v>
      </c>
      <c r="AU138" s="225" t="s">
        <v>135</v>
      </c>
      <c r="AV138" s="11" t="s">
        <v>135</v>
      </c>
      <c r="AW138" s="11" t="s">
        <v>40</v>
      </c>
      <c r="AX138" s="11" t="s">
        <v>76</v>
      </c>
      <c r="AY138" s="225" t="s">
        <v>127</v>
      </c>
    </row>
    <row r="139" spans="2:65" s="11" customFormat="1" ht="13.5">
      <c r="B139" s="215"/>
      <c r="C139" s="216"/>
      <c r="D139" s="226" t="s">
        <v>172</v>
      </c>
      <c r="E139" s="227" t="s">
        <v>22</v>
      </c>
      <c r="F139" s="228" t="s">
        <v>762</v>
      </c>
      <c r="G139" s="216"/>
      <c r="H139" s="229">
        <v>8.4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172</v>
      </c>
      <c r="AU139" s="225" t="s">
        <v>135</v>
      </c>
      <c r="AV139" s="11" t="s">
        <v>135</v>
      </c>
      <c r="AW139" s="11" t="s">
        <v>40</v>
      </c>
      <c r="AX139" s="11" t="s">
        <v>76</v>
      </c>
      <c r="AY139" s="225" t="s">
        <v>127</v>
      </c>
    </row>
    <row r="140" spans="2:65" s="11" customFormat="1" ht="13.5">
      <c r="B140" s="215"/>
      <c r="C140" s="216"/>
      <c r="D140" s="226" t="s">
        <v>172</v>
      </c>
      <c r="E140" s="227" t="s">
        <v>22</v>
      </c>
      <c r="F140" s="228" t="s">
        <v>763</v>
      </c>
      <c r="G140" s="216"/>
      <c r="H140" s="229">
        <v>5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172</v>
      </c>
      <c r="AU140" s="225" t="s">
        <v>135</v>
      </c>
      <c r="AV140" s="11" t="s">
        <v>135</v>
      </c>
      <c r="AW140" s="11" t="s">
        <v>40</v>
      </c>
      <c r="AX140" s="11" t="s">
        <v>76</v>
      </c>
      <c r="AY140" s="225" t="s">
        <v>127</v>
      </c>
    </row>
    <row r="141" spans="2:65" s="11" customFormat="1" ht="13.5">
      <c r="B141" s="215"/>
      <c r="C141" s="216"/>
      <c r="D141" s="226" t="s">
        <v>172</v>
      </c>
      <c r="E141" s="227" t="s">
        <v>22</v>
      </c>
      <c r="F141" s="228" t="s">
        <v>764</v>
      </c>
      <c r="G141" s="216"/>
      <c r="H141" s="229">
        <v>33.6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172</v>
      </c>
      <c r="AU141" s="225" t="s">
        <v>135</v>
      </c>
      <c r="AV141" s="11" t="s">
        <v>135</v>
      </c>
      <c r="AW141" s="11" t="s">
        <v>40</v>
      </c>
      <c r="AX141" s="11" t="s">
        <v>76</v>
      </c>
      <c r="AY141" s="225" t="s">
        <v>127</v>
      </c>
    </row>
    <row r="142" spans="2:65" s="11" customFormat="1" ht="13.5">
      <c r="B142" s="215"/>
      <c r="C142" s="216"/>
      <c r="D142" s="226" t="s">
        <v>172</v>
      </c>
      <c r="E142" s="227" t="s">
        <v>22</v>
      </c>
      <c r="F142" s="228" t="s">
        <v>765</v>
      </c>
      <c r="G142" s="216"/>
      <c r="H142" s="229">
        <v>7.2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172</v>
      </c>
      <c r="AU142" s="225" t="s">
        <v>135</v>
      </c>
      <c r="AV142" s="11" t="s">
        <v>135</v>
      </c>
      <c r="AW142" s="11" t="s">
        <v>40</v>
      </c>
      <c r="AX142" s="11" t="s">
        <v>76</v>
      </c>
      <c r="AY142" s="225" t="s">
        <v>127</v>
      </c>
    </row>
    <row r="143" spans="2:65" s="12" customFormat="1" ht="13.5">
      <c r="B143" s="230"/>
      <c r="C143" s="231"/>
      <c r="D143" s="226" t="s">
        <v>172</v>
      </c>
      <c r="E143" s="257" t="s">
        <v>22</v>
      </c>
      <c r="F143" s="258" t="s">
        <v>183</v>
      </c>
      <c r="G143" s="231"/>
      <c r="H143" s="259">
        <v>198.2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172</v>
      </c>
      <c r="AU143" s="240" t="s">
        <v>135</v>
      </c>
      <c r="AV143" s="12" t="s">
        <v>134</v>
      </c>
      <c r="AW143" s="12" t="s">
        <v>40</v>
      </c>
      <c r="AX143" s="12" t="s">
        <v>24</v>
      </c>
      <c r="AY143" s="240" t="s">
        <v>127</v>
      </c>
    </row>
    <row r="144" spans="2:65" s="10" customFormat="1" ht="29.85" customHeight="1">
      <c r="B144" s="176"/>
      <c r="C144" s="177"/>
      <c r="D144" s="190" t="s">
        <v>75</v>
      </c>
      <c r="E144" s="191" t="s">
        <v>656</v>
      </c>
      <c r="F144" s="191" t="s">
        <v>657</v>
      </c>
      <c r="G144" s="177"/>
      <c r="H144" s="177"/>
      <c r="I144" s="180"/>
      <c r="J144" s="192">
        <f>BK144</f>
        <v>0</v>
      </c>
      <c r="K144" s="177"/>
      <c r="L144" s="182"/>
      <c r="M144" s="183"/>
      <c r="N144" s="184"/>
      <c r="O144" s="184"/>
      <c r="P144" s="185">
        <f>SUM(P145:P146)</f>
        <v>0</v>
      </c>
      <c r="Q144" s="184"/>
      <c r="R144" s="185">
        <f>SUM(R145:R146)</f>
        <v>0</v>
      </c>
      <c r="S144" s="184"/>
      <c r="T144" s="186">
        <f>SUM(T145:T146)</f>
        <v>0</v>
      </c>
      <c r="AR144" s="187" t="s">
        <v>24</v>
      </c>
      <c r="AT144" s="188" t="s">
        <v>75</v>
      </c>
      <c r="AU144" s="188" t="s">
        <v>24</v>
      </c>
      <c r="AY144" s="187" t="s">
        <v>127</v>
      </c>
      <c r="BK144" s="189">
        <f>SUM(BK145:BK146)</f>
        <v>0</v>
      </c>
    </row>
    <row r="145" spans="2:65" s="1" customFormat="1" ht="22.5" customHeight="1">
      <c r="B145" s="41"/>
      <c r="C145" s="193" t="s">
        <v>219</v>
      </c>
      <c r="D145" s="193" t="s">
        <v>129</v>
      </c>
      <c r="E145" s="194" t="s">
        <v>766</v>
      </c>
      <c r="F145" s="195" t="s">
        <v>767</v>
      </c>
      <c r="G145" s="196" t="s">
        <v>165</v>
      </c>
      <c r="H145" s="197">
        <v>160</v>
      </c>
      <c r="I145" s="198"/>
      <c r="J145" s="199">
        <f>ROUND(I145*H145,2)</f>
        <v>0</v>
      </c>
      <c r="K145" s="195" t="s">
        <v>22</v>
      </c>
      <c r="L145" s="61"/>
      <c r="M145" s="200" t="s">
        <v>22</v>
      </c>
      <c r="N145" s="201" t="s">
        <v>48</v>
      </c>
      <c r="O145" s="42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AR145" s="24" t="s">
        <v>134</v>
      </c>
      <c r="AT145" s="24" t="s">
        <v>129</v>
      </c>
      <c r="AU145" s="24" t="s">
        <v>135</v>
      </c>
      <c r="AY145" s="24" t="s">
        <v>127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24" t="s">
        <v>135</v>
      </c>
      <c r="BK145" s="204">
        <f>ROUND(I145*H145,2)</f>
        <v>0</v>
      </c>
      <c r="BL145" s="24" t="s">
        <v>134</v>
      </c>
      <c r="BM145" s="24" t="s">
        <v>768</v>
      </c>
    </row>
    <row r="146" spans="2:65" s="1" customFormat="1" ht="22.5" customHeight="1">
      <c r="B146" s="41"/>
      <c r="C146" s="193" t="s">
        <v>225</v>
      </c>
      <c r="D146" s="193" t="s">
        <v>129</v>
      </c>
      <c r="E146" s="194" t="s">
        <v>769</v>
      </c>
      <c r="F146" s="195" t="s">
        <v>770</v>
      </c>
      <c r="G146" s="196" t="s">
        <v>228</v>
      </c>
      <c r="H146" s="197">
        <v>1</v>
      </c>
      <c r="I146" s="198"/>
      <c r="J146" s="199">
        <f>ROUND(I146*H146,2)</f>
        <v>0</v>
      </c>
      <c r="K146" s="195" t="s">
        <v>22</v>
      </c>
      <c r="L146" s="61"/>
      <c r="M146" s="200" t="s">
        <v>22</v>
      </c>
      <c r="N146" s="201" t="s">
        <v>48</v>
      </c>
      <c r="O146" s="42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AR146" s="24" t="s">
        <v>134</v>
      </c>
      <c r="AT146" s="24" t="s">
        <v>129</v>
      </c>
      <c r="AU146" s="24" t="s">
        <v>135</v>
      </c>
      <c r="AY146" s="24" t="s">
        <v>127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24" t="s">
        <v>135</v>
      </c>
      <c r="BK146" s="204">
        <f>ROUND(I146*H146,2)</f>
        <v>0</v>
      </c>
      <c r="BL146" s="24" t="s">
        <v>134</v>
      </c>
      <c r="BM146" s="24" t="s">
        <v>771</v>
      </c>
    </row>
    <row r="147" spans="2:65" s="10" customFormat="1" ht="29.85" customHeight="1">
      <c r="B147" s="176"/>
      <c r="C147" s="177"/>
      <c r="D147" s="190" t="s">
        <v>75</v>
      </c>
      <c r="E147" s="191" t="s">
        <v>772</v>
      </c>
      <c r="F147" s="191" t="s">
        <v>773</v>
      </c>
      <c r="G147" s="177"/>
      <c r="H147" s="177"/>
      <c r="I147" s="180"/>
      <c r="J147" s="192">
        <f>BK147</f>
        <v>0</v>
      </c>
      <c r="K147" s="177"/>
      <c r="L147" s="182"/>
      <c r="M147" s="183"/>
      <c r="N147" s="184"/>
      <c r="O147" s="184"/>
      <c r="P147" s="185">
        <f>P148</f>
        <v>0</v>
      </c>
      <c r="Q147" s="184"/>
      <c r="R147" s="185">
        <f>R148</f>
        <v>0</v>
      </c>
      <c r="S147" s="184"/>
      <c r="T147" s="186">
        <f>T148</f>
        <v>0</v>
      </c>
      <c r="AR147" s="187" t="s">
        <v>135</v>
      </c>
      <c r="AT147" s="188" t="s">
        <v>75</v>
      </c>
      <c r="AU147" s="188" t="s">
        <v>24</v>
      </c>
      <c r="AY147" s="187" t="s">
        <v>127</v>
      </c>
      <c r="BK147" s="189">
        <f>BK148</f>
        <v>0</v>
      </c>
    </row>
    <row r="148" spans="2:65" s="1" customFormat="1" ht="22.5" customHeight="1">
      <c r="B148" s="41"/>
      <c r="C148" s="193" t="s">
        <v>9</v>
      </c>
      <c r="D148" s="193" t="s">
        <v>129</v>
      </c>
      <c r="E148" s="194" t="s">
        <v>774</v>
      </c>
      <c r="F148" s="195" t="s">
        <v>775</v>
      </c>
      <c r="G148" s="196" t="s">
        <v>776</v>
      </c>
      <c r="H148" s="197">
        <v>1</v>
      </c>
      <c r="I148" s="198"/>
      <c r="J148" s="199">
        <f>ROUND(I148*H148,2)</f>
        <v>0</v>
      </c>
      <c r="K148" s="195" t="s">
        <v>22</v>
      </c>
      <c r="L148" s="61"/>
      <c r="M148" s="200" t="s">
        <v>22</v>
      </c>
      <c r="N148" s="201" t="s">
        <v>48</v>
      </c>
      <c r="O148" s="42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AR148" s="24" t="s">
        <v>204</v>
      </c>
      <c r="AT148" s="24" t="s">
        <v>129</v>
      </c>
      <c r="AU148" s="24" t="s">
        <v>135</v>
      </c>
      <c r="AY148" s="24" t="s">
        <v>127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24" t="s">
        <v>135</v>
      </c>
      <c r="BK148" s="204">
        <f>ROUND(I148*H148,2)</f>
        <v>0</v>
      </c>
      <c r="BL148" s="24" t="s">
        <v>204</v>
      </c>
      <c r="BM148" s="24" t="s">
        <v>777</v>
      </c>
    </row>
    <row r="149" spans="2:65" s="10" customFormat="1" ht="29.85" customHeight="1">
      <c r="B149" s="176"/>
      <c r="C149" s="177"/>
      <c r="D149" s="190" t="s">
        <v>75</v>
      </c>
      <c r="E149" s="191" t="s">
        <v>778</v>
      </c>
      <c r="F149" s="191" t="s">
        <v>779</v>
      </c>
      <c r="G149" s="177"/>
      <c r="H149" s="177"/>
      <c r="I149" s="180"/>
      <c r="J149" s="192">
        <f>BK149</f>
        <v>0</v>
      </c>
      <c r="K149" s="177"/>
      <c r="L149" s="182"/>
      <c r="M149" s="183"/>
      <c r="N149" s="184"/>
      <c r="O149" s="184"/>
      <c r="P149" s="185">
        <f>P150</f>
        <v>0</v>
      </c>
      <c r="Q149" s="184"/>
      <c r="R149" s="185">
        <f>R150</f>
        <v>0</v>
      </c>
      <c r="S149" s="184"/>
      <c r="T149" s="186">
        <f>T150</f>
        <v>0</v>
      </c>
      <c r="AR149" s="187" t="s">
        <v>135</v>
      </c>
      <c r="AT149" s="188" t="s">
        <v>75</v>
      </c>
      <c r="AU149" s="188" t="s">
        <v>24</v>
      </c>
      <c r="AY149" s="187" t="s">
        <v>127</v>
      </c>
      <c r="BK149" s="189">
        <f>BK150</f>
        <v>0</v>
      </c>
    </row>
    <row r="150" spans="2:65" s="1" customFormat="1" ht="22.5" customHeight="1">
      <c r="B150" s="41"/>
      <c r="C150" s="193" t="s">
        <v>239</v>
      </c>
      <c r="D150" s="193" t="s">
        <v>129</v>
      </c>
      <c r="E150" s="194" t="s">
        <v>780</v>
      </c>
      <c r="F150" s="195" t="s">
        <v>781</v>
      </c>
      <c r="G150" s="196" t="s">
        <v>776</v>
      </c>
      <c r="H150" s="197">
        <v>1</v>
      </c>
      <c r="I150" s="198"/>
      <c r="J150" s="199">
        <f>ROUND(I150*H150,2)</f>
        <v>0</v>
      </c>
      <c r="K150" s="195" t="s">
        <v>22</v>
      </c>
      <c r="L150" s="61"/>
      <c r="M150" s="200" t="s">
        <v>22</v>
      </c>
      <c r="N150" s="242" t="s">
        <v>48</v>
      </c>
      <c r="O150" s="243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AR150" s="24" t="s">
        <v>204</v>
      </c>
      <c r="AT150" s="24" t="s">
        <v>129</v>
      </c>
      <c r="AU150" s="24" t="s">
        <v>135</v>
      </c>
      <c r="AY150" s="24" t="s">
        <v>127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24" t="s">
        <v>135</v>
      </c>
      <c r="BK150" s="204">
        <f>ROUND(I150*H150,2)</f>
        <v>0</v>
      </c>
      <c r="BL150" s="24" t="s">
        <v>204</v>
      </c>
      <c r="BM150" s="24" t="s">
        <v>782</v>
      </c>
    </row>
    <row r="151" spans="2:65" s="1" customFormat="1" ht="6.95" customHeight="1">
      <c r="B151" s="56"/>
      <c r="C151" s="57"/>
      <c r="D151" s="57"/>
      <c r="E151" s="57"/>
      <c r="F151" s="57"/>
      <c r="G151" s="57"/>
      <c r="H151" s="57"/>
      <c r="I151" s="139"/>
      <c r="J151" s="57"/>
      <c r="K151" s="57"/>
      <c r="L151" s="61"/>
    </row>
  </sheetData>
  <sheetProtection algorithmName="SHA-512" hashValue="zIlaDp16CRS/TbthKVLIoAMuaekiavbbB8+cAvMJ20Im/UBj23RsdV54DQRzjqySTkP1thu/8N5UD3oSFb5eIg==" saltValue="buC//JAbK4jaY+HMwMEztQ==" spinCount="100000" sheet="1" objects="1" scenarios="1" formatCells="0" formatColumns="0" formatRows="0" sort="0" autoFilter="0"/>
  <autoFilter ref="C86:K150"/>
  <mergeCells count="9"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72" customWidth="1"/>
    <col min="2" max="2" width="1.6640625" style="272" customWidth="1"/>
    <col min="3" max="4" width="5" style="272" customWidth="1"/>
    <col min="5" max="5" width="11.6640625" style="272" customWidth="1"/>
    <col min="6" max="6" width="9.1640625" style="272" customWidth="1"/>
    <col min="7" max="7" width="5" style="272" customWidth="1"/>
    <col min="8" max="8" width="77.83203125" style="272" customWidth="1"/>
    <col min="9" max="10" width="20" style="272" customWidth="1"/>
    <col min="11" max="11" width="1.6640625" style="272" customWidth="1"/>
  </cols>
  <sheetData>
    <row r="1" spans="2:11" ht="37.5" customHeight="1"/>
    <row r="2" spans="2:1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pans="2:11" s="15" customFormat="1" ht="45" customHeight="1">
      <c r="B3" s="276"/>
      <c r="C3" s="399" t="s">
        <v>783</v>
      </c>
      <c r="D3" s="399"/>
      <c r="E3" s="399"/>
      <c r="F3" s="399"/>
      <c r="G3" s="399"/>
      <c r="H3" s="399"/>
      <c r="I3" s="399"/>
      <c r="J3" s="399"/>
      <c r="K3" s="277"/>
    </row>
    <row r="4" spans="2:11" ht="25.5" customHeight="1">
      <c r="B4" s="278"/>
      <c r="C4" s="403" t="s">
        <v>784</v>
      </c>
      <c r="D4" s="403"/>
      <c r="E4" s="403"/>
      <c r="F4" s="403"/>
      <c r="G4" s="403"/>
      <c r="H4" s="403"/>
      <c r="I4" s="403"/>
      <c r="J4" s="403"/>
      <c r="K4" s="279"/>
    </row>
    <row r="5" spans="2:11" ht="5.25" customHeight="1">
      <c r="B5" s="278"/>
      <c r="C5" s="280"/>
      <c r="D5" s="280"/>
      <c r="E5" s="280"/>
      <c r="F5" s="280"/>
      <c r="G5" s="280"/>
      <c r="H5" s="280"/>
      <c r="I5" s="280"/>
      <c r="J5" s="280"/>
      <c r="K5" s="279"/>
    </row>
    <row r="6" spans="2:11" ht="15" customHeight="1">
      <c r="B6" s="278"/>
      <c r="C6" s="402" t="s">
        <v>785</v>
      </c>
      <c r="D6" s="402"/>
      <c r="E6" s="402"/>
      <c r="F6" s="402"/>
      <c r="G6" s="402"/>
      <c r="H6" s="402"/>
      <c r="I6" s="402"/>
      <c r="J6" s="402"/>
      <c r="K6" s="279"/>
    </row>
    <row r="7" spans="2:11" ht="15" customHeight="1">
      <c r="B7" s="282"/>
      <c r="C7" s="402" t="s">
        <v>786</v>
      </c>
      <c r="D7" s="402"/>
      <c r="E7" s="402"/>
      <c r="F7" s="402"/>
      <c r="G7" s="402"/>
      <c r="H7" s="402"/>
      <c r="I7" s="402"/>
      <c r="J7" s="402"/>
      <c r="K7" s="279"/>
    </row>
    <row r="8" spans="2:1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pans="2:11" ht="15" customHeight="1">
      <c r="B9" s="282"/>
      <c r="C9" s="402" t="s">
        <v>787</v>
      </c>
      <c r="D9" s="402"/>
      <c r="E9" s="402"/>
      <c r="F9" s="402"/>
      <c r="G9" s="402"/>
      <c r="H9" s="402"/>
      <c r="I9" s="402"/>
      <c r="J9" s="402"/>
      <c r="K9" s="279"/>
    </row>
    <row r="10" spans="2:11" ht="15" customHeight="1">
      <c r="B10" s="282"/>
      <c r="C10" s="281"/>
      <c r="D10" s="402" t="s">
        <v>788</v>
      </c>
      <c r="E10" s="402"/>
      <c r="F10" s="402"/>
      <c r="G10" s="402"/>
      <c r="H10" s="402"/>
      <c r="I10" s="402"/>
      <c r="J10" s="402"/>
      <c r="K10" s="279"/>
    </row>
    <row r="11" spans="2:11" ht="15" customHeight="1">
      <c r="B11" s="282"/>
      <c r="C11" s="283"/>
      <c r="D11" s="402" t="s">
        <v>789</v>
      </c>
      <c r="E11" s="402"/>
      <c r="F11" s="402"/>
      <c r="G11" s="402"/>
      <c r="H11" s="402"/>
      <c r="I11" s="402"/>
      <c r="J11" s="402"/>
      <c r="K11" s="279"/>
    </row>
    <row r="12" spans="2:11" ht="12.75" customHeight="1">
      <c r="B12" s="282"/>
      <c r="C12" s="283"/>
      <c r="D12" s="283"/>
      <c r="E12" s="283"/>
      <c r="F12" s="283"/>
      <c r="G12" s="283"/>
      <c r="H12" s="283"/>
      <c r="I12" s="283"/>
      <c r="J12" s="283"/>
      <c r="K12" s="279"/>
    </row>
    <row r="13" spans="2:11" ht="15" customHeight="1">
      <c r="B13" s="282"/>
      <c r="C13" s="283"/>
      <c r="D13" s="402" t="s">
        <v>790</v>
      </c>
      <c r="E13" s="402"/>
      <c r="F13" s="402"/>
      <c r="G13" s="402"/>
      <c r="H13" s="402"/>
      <c r="I13" s="402"/>
      <c r="J13" s="402"/>
      <c r="K13" s="279"/>
    </row>
    <row r="14" spans="2:11" ht="15" customHeight="1">
      <c r="B14" s="282"/>
      <c r="C14" s="283"/>
      <c r="D14" s="402" t="s">
        <v>791</v>
      </c>
      <c r="E14" s="402"/>
      <c r="F14" s="402"/>
      <c r="G14" s="402"/>
      <c r="H14" s="402"/>
      <c r="I14" s="402"/>
      <c r="J14" s="402"/>
      <c r="K14" s="279"/>
    </row>
    <row r="15" spans="2:11" ht="15" customHeight="1">
      <c r="B15" s="282"/>
      <c r="C15" s="283"/>
      <c r="D15" s="402" t="s">
        <v>792</v>
      </c>
      <c r="E15" s="402"/>
      <c r="F15" s="402"/>
      <c r="G15" s="402"/>
      <c r="H15" s="402"/>
      <c r="I15" s="402"/>
      <c r="J15" s="402"/>
      <c r="K15" s="279"/>
    </row>
    <row r="16" spans="2:11" ht="15" customHeight="1">
      <c r="B16" s="282"/>
      <c r="C16" s="283"/>
      <c r="D16" s="283"/>
      <c r="E16" s="284" t="s">
        <v>83</v>
      </c>
      <c r="F16" s="402" t="s">
        <v>793</v>
      </c>
      <c r="G16" s="402"/>
      <c r="H16" s="402"/>
      <c r="I16" s="402"/>
      <c r="J16" s="402"/>
      <c r="K16" s="279"/>
    </row>
    <row r="17" spans="2:11" ht="15" customHeight="1">
      <c r="B17" s="282"/>
      <c r="C17" s="283"/>
      <c r="D17" s="283"/>
      <c r="E17" s="284" t="s">
        <v>794</v>
      </c>
      <c r="F17" s="402" t="s">
        <v>795</v>
      </c>
      <c r="G17" s="402"/>
      <c r="H17" s="402"/>
      <c r="I17" s="402"/>
      <c r="J17" s="402"/>
      <c r="K17" s="279"/>
    </row>
    <row r="18" spans="2:11" ht="15" customHeight="1">
      <c r="B18" s="282"/>
      <c r="C18" s="283"/>
      <c r="D18" s="283"/>
      <c r="E18" s="284" t="s">
        <v>796</v>
      </c>
      <c r="F18" s="402" t="s">
        <v>797</v>
      </c>
      <c r="G18" s="402"/>
      <c r="H18" s="402"/>
      <c r="I18" s="402"/>
      <c r="J18" s="402"/>
      <c r="K18" s="279"/>
    </row>
    <row r="19" spans="2:11" ht="15" customHeight="1">
      <c r="B19" s="282"/>
      <c r="C19" s="283"/>
      <c r="D19" s="283"/>
      <c r="E19" s="284" t="s">
        <v>798</v>
      </c>
      <c r="F19" s="402" t="s">
        <v>799</v>
      </c>
      <c r="G19" s="402"/>
      <c r="H19" s="402"/>
      <c r="I19" s="402"/>
      <c r="J19" s="402"/>
      <c r="K19" s="279"/>
    </row>
    <row r="20" spans="2:11" ht="15" customHeight="1">
      <c r="B20" s="282"/>
      <c r="C20" s="283"/>
      <c r="D20" s="283"/>
      <c r="E20" s="284" t="s">
        <v>800</v>
      </c>
      <c r="F20" s="402" t="s">
        <v>801</v>
      </c>
      <c r="G20" s="402"/>
      <c r="H20" s="402"/>
      <c r="I20" s="402"/>
      <c r="J20" s="402"/>
      <c r="K20" s="279"/>
    </row>
    <row r="21" spans="2:11" ht="15" customHeight="1">
      <c r="B21" s="282"/>
      <c r="C21" s="283"/>
      <c r="D21" s="283"/>
      <c r="E21" s="284" t="s">
        <v>802</v>
      </c>
      <c r="F21" s="402" t="s">
        <v>803</v>
      </c>
      <c r="G21" s="402"/>
      <c r="H21" s="402"/>
      <c r="I21" s="402"/>
      <c r="J21" s="402"/>
      <c r="K21" s="279"/>
    </row>
    <row r="22" spans="2:11" ht="12.75" customHeight="1">
      <c r="B22" s="282"/>
      <c r="C22" s="283"/>
      <c r="D22" s="283"/>
      <c r="E22" s="283"/>
      <c r="F22" s="283"/>
      <c r="G22" s="283"/>
      <c r="H22" s="283"/>
      <c r="I22" s="283"/>
      <c r="J22" s="283"/>
      <c r="K22" s="279"/>
    </row>
    <row r="23" spans="2:11" ht="15" customHeight="1">
      <c r="B23" s="282"/>
      <c r="C23" s="402" t="s">
        <v>804</v>
      </c>
      <c r="D23" s="402"/>
      <c r="E23" s="402"/>
      <c r="F23" s="402"/>
      <c r="G23" s="402"/>
      <c r="H23" s="402"/>
      <c r="I23" s="402"/>
      <c r="J23" s="402"/>
      <c r="K23" s="279"/>
    </row>
    <row r="24" spans="2:11" ht="15" customHeight="1">
      <c r="B24" s="282"/>
      <c r="C24" s="402" t="s">
        <v>805</v>
      </c>
      <c r="D24" s="402"/>
      <c r="E24" s="402"/>
      <c r="F24" s="402"/>
      <c r="G24" s="402"/>
      <c r="H24" s="402"/>
      <c r="I24" s="402"/>
      <c r="J24" s="402"/>
      <c r="K24" s="279"/>
    </row>
    <row r="25" spans="2:11" ht="15" customHeight="1">
      <c r="B25" s="282"/>
      <c r="C25" s="281"/>
      <c r="D25" s="402" t="s">
        <v>806</v>
      </c>
      <c r="E25" s="402"/>
      <c r="F25" s="402"/>
      <c r="G25" s="402"/>
      <c r="H25" s="402"/>
      <c r="I25" s="402"/>
      <c r="J25" s="402"/>
      <c r="K25" s="279"/>
    </row>
    <row r="26" spans="2:11" ht="15" customHeight="1">
      <c r="B26" s="282"/>
      <c r="C26" s="283"/>
      <c r="D26" s="402" t="s">
        <v>807</v>
      </c>
      <c r="E26" s="402"/>
      <c r="F26" s="402"/>
      <c r="G26" s="402"/>
      <c r="H26" s="402"/>
      <c r="I26" s="402"/>
      <c r="J26" s="402"/>
      <c r="K26" s="279"/>
    </row>
    <row r="27" spans="2:11" ht="12.75" customHeight="1">
      <c r="B27" s="282"/>
      <c r="C27" s="283"/>
      <c r="D27" s="283"/>
      <c r="E27" s="283"/>
      <c r="F27" s="283"/>
      <c r="G27" s="283"/>
      <c r="H27" s="283"/>
      <c r="I27" s="283"/>
      <c r="J27" s="283"/>
      <c r="K27" s="279"/>
    </row>
    <row r="28" spans="2:11" ht="15" customHeight="1">
      <c r="B28" s="282"/>
      <c r="C28" s="283"/>
      <c r="D28" s="402" t="s">
        <v>808</v>
      </c>
      <c r="E28" s="402"/>
      <c r="F28" s="402"/>
      <c r="G28" s="402"/>
      <c r="H28" s="402"/>
      <c r="I28" s="402"/>
      <c r="J28" s="402"/>
      <c r="K28" s="279"/>
    </row>
    <row r="29" spans="2:11" ht="15" customHeight="1">
      <c r="B29" s="282"/>
      <c r="C29" s="283"/>
      <c r="D29" s="402" t="s">
        <v>809</v>
      </c>
      <c r="E29" s="402"/>
      <c r="F29" s="402"/>
      <c r="G29" s="402"/>
      <c r="H29" s="402"/>
      <c r="I29" s="402"/>
      <c r="J29" s="402"/>
      <c r="K29" s="279"/>
    </row>
    <row r="30" spans="2:11" ht="12.75" customHeight="1">
      <c r="B30" s="282"/>
      <c r="C30" s="283"/>
      <c r="D30" s="283"/>
      <c r="E30" s="283"/>
      <c r="F30" s="283"/>
      <c r="G30" s="283"/>
      <c r="H30" s="283"/>
      <c r="I30" s="283"/>
      <c r="J30" s="283"/>
      <c r="K30" s="279"/>
    </row>
    <row r="31" spans="2:11" ht="15" customHeight="1">
      <c r="B31" s="282"/>
      <c r="C31" s="283"/>
      <c r="D31" s="402" t="s">
        <v>810</v>
      </c>
      <c r="E31" s="402"/>
      <c r="F31" s="402"/>
      <c r="G31" s="402"/>
      <c r="H31" s="402"/>
      <c r="I31" s="402"/>
      <c r="J31" s="402"/>
      <c r="K31" s="279"/>
    </row>
    <row r="32" spans="2:11" ht="15" customHeight="1">
      <c r="B32" s="282"/>
      <c r="C32" s="283"/>
      <c r="D32" s="402" t="s">
        <v>811</v>
      </c>
      <c r="E32" s="402"/>
      <c r="F32" s="402"/>
      <c r="G32" s="402"/>
      <c r="H32" s="402"/>
      <c r="I32" s="402"/>
      <c r="J32" s="402"/>
      <c r="K32" s="279"/>
    </row>
    <row r="33" spans="2:11" ht="15" customHeight="1">
      <c r="B33" s="282"/>
      <c r="C33" s="283"/>
      <c r="D33" s="402" t="s">
        <v>812</v>
      </c>
      <c r="E33" s="402"/>
      <c r="F33" s="402"/>
      <c r="G33" s="402"/>
      <c r="H33" s="402"/>
      <c r="I33" s="402"/>
      <c r="J33" s="402"/>
      <c r="K33" s="279"/>
    </row>
    <row r="34" spans="2:11" ht="15" customHeight="1">
      <c r="B34" s="282"/>
      <c r="C34" s="283"/>
      <c r="D34" s="281"/>
      <c r="E34" s="285" t="s">
        <v>112</v>
      </c>
      <c r="F34" s="281"/>
      <c r="G34" s="402" t="s">
        <v>813</v>
      </c>
      <c r="H34" s="402"/>
      <c r="I34" s="402"/>
      <c r="J34" s="402"/>
      <c r="K34" s="279"/>
    </row>
    <row r="35" spans="2:11" ht="30.75" customHeight="1">
      <c r="B35" s="282"/>
      <c r="C35" s="283"/>
      <c r="D35" s="281"/>
      <c r="E35" s="285" t="s">
        <v>814</v>
      </c>
      <c r="F35" s="281"/>
      <c r="G35" s="402" t="s">
        <v>815</v>
      </c>
      <c r="H35" s="402"/>
      <c r="I35" s="402"/>
      <c r="J35" s="402"/>
      <c r="K35" s="279"/>
    </row>
    <row r="36" spans="2:11" ht="15" customHeight="1">
      <c r="B36" s="282"/>
      <c r="C36" s="283"/>
      <c r="D36" s="281"/>
      <c r="E36" s="285" t="s">
        <v>57</v>
      </c>
      <c r="F36" s="281"/>
      <c r="G36" s="402" t="s">
        <v>816</v>
      </c>
      <c r="H36" s="402"/>
      <c r="I36" s="402"/>
      <c r="J36" s="402"/>
      <c r="K36" s="279"/>
    </row>
    <row r="37" spans="2:11" ht="15" customHeight="1">
      <c r="B37" s="282"/>
      <c r="C37" s="283"/>
      <c r="D37" s="281"/>
      <c r="E37" s="285" t="s">
        <v>113</v>
      </c>
      <c r="F37" s="281"/>
      <c r="G37" s="402" t="s">
        <v>817</v>
      </c>
      <c r="H37" s="402"/>
      <c r="I37" s="402"/>
      <c r="J37" s="402"/>
      <c r="K37" s="279"/>
    </row>
    <row r="38" spans="2:11" ht="15" customHeight="1">
      <c r="B38" s="282"/>
      <c r="C38" s="283"/>
      <c r="D38" s="281"/>
      <c r="E38" s="285" t="s">
        <v>114</v>
      </c>
      <c r="F38" s="281"/>
      <c r="G38" s="402" t="s">
        <v>818</v>
      </c>
      <c r="H38" s="402"/>
      <c r="I38" s="402"/>
      <c r="J38" s="402"/>
      <c r="K38" s="279"/>
    </row>
    <row r="39" spans="2:11" ht="15" customHeight="1">
      <c r="B39" s="282"/>
      <c r="C39" s="283"/>
      <c r="D39" s="281"/>
      <c r="E39" s="285" t="s">
        <v>115</v>
      </c>
      <c r="F39" s="281"/>
      <c r="G39" s="402" t="s">
        <v>819</v>
      </c>
      <c r="H39" s="402"/>
      <c r="I39" s="402"/>
      <c r="J39" s="402"/>
      <c r="K39" s="279"/>
    </row>
    <row r="40" spans="2:11" ht="15" customHeight="1">
      <c r="B40" s="282"/>
      <c r="C40" s="283"/>
      <c r="D40" s="281"/>
      <c r="E40" s="285" t="s">
        <v>820</v>
      </c>
      <c r="F40" s="281"/>
      <c r="G40" s="402" t="s">
        <v>821</v>
      </c>
      <c r="H40" s="402"/>
      <c r="I40" s="402"/>
      <c r="J40" s="402"/>
      <c r="K40" s="279"/>
    </row>
    <row r="41" spans="2:11" ht="15" customHeight="1">
      <c r="B41" s="282"/>
      <c r="C41" s="283"/>
      <c r="D41" s="281"/>
      <c r="E41" s="285"/>
      <c r="F41" s="281"/>
      <c r="G41" s="402" t="s">
        <v>822</v>
      </c>
      <c r="H41" s="402"/>
      <c r="I41" s="402"/>
      <c r="J41" s="402"/>
      <c r="K41" s="279"/>
    </row>
    <row r="42" spans="2:11" ht="15" customHeight="1">
      <c r="B42" s="282"/>
      <c r="C42" s="283"/>
      <c r="D42" s="281"/>
      <c r="E42" s="285" t="s">
        <v>823</v>
      </c>
      <c r="F42" s="281"/>
      <c r="G42" s="402" t="s">
        <v>824</v>
      </c>
      <c r="H42" s="402"/>
      <c r="I42" s="402"/>
      <c r="J42" s="402"/>
      <c r="K42" s="279"/>
    </row>
    <row r="43" spans="2:11" ht="15" customHeight="1">
      <c r="B43" s="282"/>
      <c r="C43" s="283"/>
      <c r="D43" s="281"/>
      <c r="E43" s="285" t="s">
        <v>117</v>
      </c>
      <c r="F43" s="281"/>
      <c r="G43" s="402" t="s">
        <v>825</v>
      </c>
      <c r="H43" s="402"/>
      <c r="I43" s="402"/>
      <c r="J43" s="402"/>
      <c r="K43" s="279"/>
    </row>
    <row r="44" spans="2:11" ht="12.75" customHeight="1">
      <c r="B44" s="282"/>
      <c r="C44" s="283"/>
      <c r="D44" s="281"/>
      <c r="E44" s="281"/>
      <c r="F44" s="281"/>
      <c r="G44" s="281"/>
      <c r="H44" s="281"/>
      <c r="I44" s="281"/>
      <c r="J44" s="281"/>
      <c r="K44" s="279"/>
    </row>
    <row r="45" spans="2:11" ht="15" customHeight="1">
      <c r="B45" s="282"/>
      <c r="C45" s="283"/>
      <c r="D45" s="402" t="s">
        <v>826</v>
      </c>
      <c r="E45" s="402"/>
      <c r="F45" s="402"/>
      <c r="G45" s="402"/>
      <c r="H45" s="402"/>
      <c r="I45" s="402"/>
      <c r="J45" s="402"/>
      <c r="K45" s="279"/>
    </row>
    <row r="46" spans="2:11" ht="15" customHeight="1">
      <c r="B46" s="282"/>
      <c r="C46" s="283"/>
      <c r="D46" s="283"/>
      <c r="E46" s="402" t="s">
        <v>827</v>
      </c>
      <c r="F46" s="402"/>
      <c r="G46" s="402"/>
      <c r="H46" s="402"/>
      <c r="I46" s="402"/>
      <c r="J46" s="402"/>
      <c r="K46" s="279"/>
    </row>
    <row r="47" spans="2:11" ht="15" customHeight="1">
      <c r="B47" s="282"/>
      <c r="C47" s="283"/>
      <c r="D47" s="283"/>
      <c r="E47" s="402" t="s">
        <v>828</v>
      </c>
      <c r="F47" s="402"/>
      <c r="G47" s="402"/>
      <c r="H47" s="402"/>
      <c r="I47" s="402"/>
      <c r="J47" s="402"/>
      <c r="K47" s="279"/>
    </row>
    <row r="48" spans="2:11" ht="15" customHeight="1">
      <c r="B48" s="282"/>
      <c r="C48" s="283"/>
      <c r="D48" s="283"/>
      <c r="E48" s="402" t="s">
        <v>829</v>
      </c>
      <c r="F48" s="402"/>
      <c r="G48" s="402"/>
      <c r="H48" s="402"/>
      <c r="I48" s="402"/>
      <c r="J48" s="402"/>
      <c r="K48" s="279"/>
    </row>
    <row r="49" spans="2:11" ht="15" customHeight="1">
      <c r="B49" s="282"/>
      <c r="C49" s="283"/>
      <c r="D49" s="402" t="s">
        <v>830</v>
      </c>
      <c r="E49" s="402"/>
      <c r="F49" s="402"/>
      <c r="G49" s="402"/>
      <c r="H49" s="402"/>
      <c r="I49" s="402"/>
      <c r="J49" s="402"/>
      <c r="K49" s="279"/>
    </row>
    <row r="50" spans="2:11" ht="25.5" customHeight="1">
      <c r="B50" s="278"/>
      <c r="C50" s="403" t="s">
        <v>831</v>
      </c>
      <c r="D50" s="403"/>
      <c r="E50" s="403"/>
      <c r="F50" s="403"/>
      <c r="G50" s="403"/>
      <c r="H50" s="403"/>
      <c r="I50" s="403"/>
      <c r="J50" s="403"/>
      <c r="K50" s="279"/>
    </row>
    <row r="51" spans="2:11" ht="5.25" customHeight="1">
      <c r="B51" s="278"/>
      <c r="C51" s="280"/>
      <c r="D51" s="280"/>
      <c r="E51" s="280"/>
      <c r="F51" s="280"/>
      <c r="G51" s="280"/>
      <c r="H51" s="280"/>
      <c r="I51" s="280"/>
      <c r="J51" s="280"/>
      <c r="K51" s="279"/>
    </row>
    <row r="52" spans="2:11" ht="15" customHeight="1">
      <c r="B52" s="278"/>
      <c r="C52" s="402" t="s">
        <v>832</v>
      </c>
      <c r="D52" s="402"/>
      <c r="E52" s="402"/>
      <c r="F52" s="402"/>
      <c r="G52" s="402"/>
      <c r="H52" s="402"/>
      <c r="I52" s="402"/>
      <c r="J52" s="402"/>
      <c r="K52" s="279"/>
    </row>
    <row r="53" spans="2:11" ht="15" customHeight="1">
      <c r="B53" s="278"/>
      <c r="C53" s="402" t="s">
        <v>833</v>
      </c>
      <c r="D53" s="402"/>
      <c r="E53" s="402"/>
      <c r="F53" s="402"/>
      <c r="G53" s="402"/>
      <c r="H53" s="402"/>
      <c r="I53" s="402"/>
      <c r="J53" s="402"/>
      <c r="K53" s="279"/>
    </row>
    <row r="54" spans="2:11" ht="12.75" customHeight="1">
      <c r="B54" s="278"/>
      <c r="C54" s="281"/>
      <c r="D54" s="281"/>
      <c r="E54" s="281"/>
      <c r="F54" s="281"/>
      <c r="G54" s="281"/>
      <c r="H54" s="281"/>
      <c r="I54" s="281"/>
      <c r="J54" s="281"/>
      <c r="K54" s="279"/>
    </row>
    <row r="55" spans="2:11" ht="15" customHeight="1">
      <c r="B55" s="278"/>
      <c r="C55" s="402" t="s">
        <v>834</v>
      </c>
      <c r="D55" s="402"/>
      <c r="E55" s="402"/>
      <c r="F55" s="402"/>
      <c r="G55" s="402"/>
      <c r="H55" s="402"/>
      <c r="I55" s="402"/>
      <c r="J55" s="402"/>
      <c r="K55" s="279"/>
    </row>
    <row r="56" spans="2:11" ht="15" customHeight="1">
      <c r="B56" s="278"/>
      <c r="C56" s="283"/>
      <c r="D56" s="402" t="s">
        <v>835</v>
      </c>
      <c r="E56" s="402"/>
      <c r="F56" s="402"/>
      <c r="G56" s="402"/>
      <c r="H56" s="402"/>
      <c r="I56" s="402"/>
      <c r="J56" s="402"/>
      <c r="K56" s="279"/>
    </row>
    <row r="57" spans="2:11" ht="15" customHeight="1">
      <c r="B57" s="278"/>
      <c r="C57" s="283"/>
      <c r="D57" s="402" t="s">
        <v>836</v>
      </c>
      <c r="E57" s="402"/>
      <c r="F57" s="402"/>
      <c r="G57" s="402"/>
      <c r="H57" s="402"/>
      <c r="I57" s="402"/>
      <c r="J57" s="402"/>
      <c r="K57" s="279"/>
    </row>
    <row r="58" spans="2:11" ht="15" customHeight="1">
      <c r="B58" s="278"/>
      <c r="C58" s="283"/>
      <c r="D58" s="402" t="s">
        <v>837</v>
      </c>
      <c r="E58" s="402"/>
      <c r="F58" s="402"/>
      <c r="G58" s="402"/>
      <c r="H58" s="402"/>
      <c r="I58" s="402"/>
      <c r="J58" s="402"/>
      <c r="K58" s="279"/>
    </row>
    <row r="59" spans="2:11" ht="15" customHeight="1">
      <c r="B59" s="278"/>
      <c r="C59" s="283"/>
      <c r="D59" s="402" t="s">
        <v>838</v>
      </c>
      <c r="E59" s="402"/>
      <c r="F59" s="402"/>
      <c r="G59" s="402"/>
      <c r="H59" s="402"/>
      <c r="I59" s="402"/>
      <c r="J59" s="402"/>
      <c r="K59" s="279"/>
    </row>
    <row r="60" spans="2:11" ht="15" customHeight="1">
      <c r="B60" s="278"/>
      <c r="C60" s="283"/>
      <c r="D60" s="401" t="s">
        <v>839</v>
      </c>
      <c r="E60" s="401"/>
      <c r="F60" s="401"/>
      <c r="G60" s="401"/>
      <c r="H60" s="401"/>
      <c r="I60" s="401"/>
      <c r="J60" s="401"/>
      <c r="K60" s="279"/>
    </row>
    <row r="61" spans="2:11" ht="15" customHeight="1">
      <c r="B61" s="278"/>
      <c r="C61" s="283"/>
      <c r="D61" s="402" t="s">
        <v>840</v>
      </c>
      <c r="E61" s="402"/>
      <c r="F61" s="402"/>
      <c r="G61" s="402"/>
      <c r="H61" s="402"/>
      <c r="I61" s="402"/>
      <c r="J61" s="402"/>
      <c r="K61" s="279"/>
    </row>
    <row r="62" spans="2:11" ht="12.75" customHeight="1">
      <c r="B62" s="278"/>
      <c r="C62" s="283"/>
      <c r="D62" s="283"/>
      <c r="E62" s="286"/>
      <c r="F62" s="283"/>
      <c r="G62" s="283"/>
      <c r="H62" s="283"/>
      <c r="I62" s="283"/>
      <c r="J62" s="283"/>
      <c r="K62" s="279"/>
    </row>
    <row r="63" spans="2:11" ht="15" customHeight="1">
      <c r="B63" s="278"/>
      <c r="C63" s="283"/>
      <c r="D63" s="402" t="s">
        <v>841</v>
      </c>
      <c r="E63" s="402"/>
      <c r="F63" s="402"/>
      <c r="G63" s="402"/>
      <c r="H63" s="402"/>
      <c r="I63" s="402"/>
      <c r="J63" s="402"/>
      <c r="K63" s="279"/>
    </row>
    <row r="64" spans="2:11" ht="15" customHeight="1">
      <c r="B64" s="278"/>
      <c r="C64" s="283"/>
      <c r="D64" s="401" t="s">
        <v>842</v>
      </c>
      <c r="E64" s="401"/>
      <c r="F64" s="401"/>
      <c r="G64" s="401"/>
      <c r="H64" s="401"/>
      <c r="I64" s="401"/>
      <c r="J64" s="401"/>
      <c r="K64" s="279"/>
    </row>
    <row r="65" spans="2:11" ht="15" customHeight="1">
      <c r="B65" s="278"/>
      <c r="C65" s="283"/>
      <c r="D65" s="402" t="s">
        <v>843</v>
      </c>
      <c r="E65" s="402"/>
      <c r="F65" s="402"/>
      <c r="G65" s="402"/>
      <c r="H65" s="402"/>
      <c r="I65" s="402"/>
      <c r="J65" s="402"/>
      <c r="K65" s="279"/>
    </row>
    <row r="66" spans="2:11" ht="15" customHeight="1">
      <c r="B66" s="278"/>
      <c r="C66" s="283"/>
      <c r="D66" s="402" t="s">
        <v>844</v>
      </c>
      <c r="E66" s="402"/>
      <c r="F66" s="402"/>
      <c r="G66" s="402"/>
      <c r="H66" s="402"/>
      <c r="I66" s="402"/>
      <c r="J66" s="402"/>
      <c r="K66" s="279"/>
    </row>
    <row r="67" spans="2:11" ht="15" customHeight="1">
      <c r="B67" s="278"/>
      <c r="C67" s="283"/>
      <c r="D67" s="402" t="s">
        <v>845</v>
      </c>
      <c r="E67" s="402"/>
      <c r="F67" s="402"/>
      <c r="G67" s="402"/>
      <c r="H67" s="402"/>
      <c r="I67" s="402"/>
      <c r="J67" s="402"/>
      <c r="K67" s="279"/>
    </row>
    <row r="68" spans="2:11" ht="15" customHeight="1">
      <c r="B68" s="278"/>
      <c r="C68" s="283"/>
      <c r="D68" s="402" t="s">
        <v>846</v>
      </c>
      <c r="E68" s="402"/>
      <c r="F68" s="402"/>
      <c r="G68" s="402"/>
      <c r="H68" s="402"/>
      <c r="I68" s="402"/>
      <c r="J68" s="402"/>
      <c r="K68" s="279"/>
    </row>
    <row r="69" spans="2:11" ht="12.75" customHeight="1">
      <c r="B69" s="287"/>
      <c r="C69" s="288"/>
      <c r="D69" s="288"/>
      <c r="E69" s="288"/>
      <c r="F69" s="288"/>
      <c r="G69" s="288"/>
      <c r="H69" s="288"/>
      <c r="I69" s="288"/>
      <c r="J69" s="288"/>
      <c r="K69" s="289"/>
    </row>
    <row r="70" spans="2:11" ht="18.75" customHeight="1">
      <c r="B70" s="290"/>
      <c r="C70" s="290"/>
      <c r="D70" s="290"/>
      <c r="E70" s="290"/>
      <c r="F70" s="290"/>
      <c r="G70" s="290"/>
      <c r="H70" s="290"/>
      <c r="I70" s="290"/>
      <c r="J70" s="290"/>
      <c r="K70" s="291"/>
    </row>
    <row r="71" spans="2:11" ht="18.75" customHeight="1">
      <c r="B71" s="291"/>
      <c r="C71" s="291"/>
      <c r="D71" s="291"/>
      <c r="E71" s="291"/>
      <c r="F71" s="291"/>
      <c r="G71" s="291"/>
      <c r="H71" s="291"/>
      <c r="I71" s="291"/>
      <c r="J71" s="291"/>
      <c r="K71" s="291"/>
    </row>
    <row r="72" spans="2:11" ht="7.5" customHeight="1">
      <c r="B72" s="292"/>
      <c r="C72" s="293"/>
      <c r="D72" s="293"/>
      <c r="E72" s="293"/>
      <c r="F72" s="293"/>
      <c r="G72" s="293"/>
      <c r="H72" s="293"/>
      <c r="I72" s="293"/>
      <c r="J72" s="293"/>
      <c r="K72" s="294"/>
    </row>
    <row r="73" spans="2:11" ht="45" customHeight="1">
      <c r="B73" s="295"/>
      <c r="C73" s="400" t="s">
        <v>95</v>
      </c>
      <c r="D73" s="400"/>
      <c r="E73" s="400"/>
      <c r="F73" s="400"/>
      <c r="G73" s="400"/>
      <c r="H73" s="400"/>
      <c r="I73" s="400"/>
      <c r="J73" s="400"/>
      <c r="K73" s="296"/>
    </row>
    <row r="74" spans="2:11" ht="17.25" customHeight="1">
      <c r="B74" s="295"/>
      <c r="C74" s="297" t="s">
        <v>847</v>
      </c>
      <c r="D74" s="297"/>
      <c r="E74" s="297"/>
      <c r="F74" s="297" t="s">
        <v>848</v>
      </c>
      <c r="G74" s="298"/>
      <c r="H74" s="297" t="s">
        <v>113</v>
      </c>
      <c r="I74" s="297" t="s">
        <v>61</v>
      </c>
      <c r="J74" s="297" t="s">
        <v>849</v>
      </c>
      <c r="K74" s="296"/>
    </row>
    <row r="75" spans="2:11" ht="17.25" customHeight="1">
      <c r="B75" s="295"/>
      <c r="C75" s="299" t="s">
        <v>850</v>
      </c>
      <c r="D75" s="299"/>
      <c r="E75" s="299"/>
      <c r="F75" s="300" t="s">
        <v>851</v>
      </c>
      <c r="G75" s="301"/>
      <c r="H75" s="299"/>
      <c r="I75" s="299"/>
      <c r="J75" s="299" t="s">
        <v>852</v>
      </c>
      <c r="K75" s="296"/>
    </row>
    <row r="76" spans="2:11" ht="5.25" customHeight="1">
      <c r="B76" s="295"/>
      <c r="C76" s="302"/>
      <c r="D76" s="302"/>
      <c r="E76" s="302"/>
      <c r="F76" s="302"/>
      <c r="G76" s="303"/>
      <c r="H76" s="302"/>
      <c r="I76" s="302"/>
      <c r="J76" s="302"/>
      <c r="K76" s="296"/>
    </row>
    <row r="77" spans="2:11" ht="15" customHeight="1">
      <c r="B77" s="295"/>
      <c r="C77" s="285" t="s">
        <v>57</v>
      </c>
      <c r="D77" s="302"/>
      <c r="E77" s="302"/>
      <c r="F77" s="304" t="s">
        <v>853</v>
      </c>
      <c r="G77" s="303"/>
      <c r="H77" s="285" t="s">
        <v>854</v>
      </c>
      <c r="I77" s="285" t="s">
        <v>855</v>
      </c>
      <c r="J77" s="285">
        <v>20</v>
      </c>
      <c r="K77" s="296"/>
    </row>
    <row r="78" spans="2:11" ht="15" customHeight="1">
      <c r="B78" s="295"/>
      <c r="C78" s="285" t="s">
        <v>856</v>
      </c>
      <c r="D78" s="285"/>
      <c r="E78" s="285"/>
      <c r="F78" s="304" t="s">
        <v>853</v>
      </c>
      <c r="G78" s="303"/>
      <c r="H78" s="285" t="s">
        <v>857</v>
      </c>
      <c r="I78" s="285" t="s">
        <v>855</v>
      </c>
      <c r="J78" s="285">
        <v>120</v>
      </c>
      <c r="K78" s="296"/>
    </row>
    <row r="79" spans="2:11" ht="15" customHeight="1">
      <c r="B79" s="305"/>
      <c r="C79" s="285" t="s">
        <v>858</v>
      </c>
      <c r="D79" s="285"/>
      <c r="E79" s="285"/>
      <c r="F79" s="304" t="s">
        <v>859</v>
      </c>
      <c r="G79" s="303"/>
      <c r="H79" s="285" t="s">
        <v>860</v>
      </c>
      <c r="I79" s="285" t="s">
        <v>855</v>
      </c>
      <c r="J79" s="285">
        <v>50</v>
      </c>
      <c r="K79" s="296"/>
    </row>
    <row r="80" spans="2:11" ht="15" customHeight="1">
      <c r="B80" s="305"/>
      <c r="C80" s="285" t="s">
        <v>861</v>
      </c>
      <c r="D80" s="285"/>
      <c r="E80" s="285"/>
      <c r="F80" s="304" t="s">
        <v>853</v>
      </c>
      <c r="G80" s="303"/>
      <c r="H80" s="285" t="s">
        <v>862</v>
      </c>
      <c r="I80" s="285" t="s">
        <v>863</v>
      </c>
      <c r="J80" s="285"/>
      <c r="K80" s="296"/>
    </row>
    <row r="81" spans="2:11" ht="15" customHeight="1">
      <c r="B81" s="305"/>
      <c r="C81" s="306" t="s">
        <v>864</v>
      </c>
      <c r="D81" s="306"/>
      <c r="E81" s="306"/>
      <c r="F81" s="307" t="s">
        <v>859</v>
      </c>
      <c r="G81" s="306"/>
      <c r="H81" s="306" t="s">
        <v>865</v>
      </c>
      <c r="I81" s="306" t="s">
        <v>855</v>
      </c>
      <c r="J81" s="306">
        <v>15</v>
      </c>
      <c r="K81" s="296"/>
    </row>
    <row r="82" spans="2:11" ht="15" customHeight="1">
      <c r="B82" s="305"/>
      <c r="C82" s="306" t="s">
        <v>866</v>
      </c>
      <c r="D82" s="306"/>
      <c r="E82" s="306"/>
      <c r="F82" s="307" t="s">
        <v>859</v>
      </c>
      <c r="G82" s="306"/>
      <c r="H82" s="306" t="s">
        <v>867</v>
      </c>
      <c r="I82" s="306" t="s">
        <v>855</v>
      </c>
      <c r="J82" s="306">
        <v>15</v>
      </c>
      <c r="K82" s="296"/>
    </row>
    <row r="83" spans="2:11" ht="15" customHeight="1">
      <c r="B83" s="305"/>
      <c r="C83" s="306" t="s">
        <v>868</v>
      </c>
      <c r="D83" s="306"/>
      <c r="E83" s="306"/>
      <c r="F83" s="307" t="s">
        <v>859</v>
      </c>
      <c r="G83" s="306"/>
      <c r="H83" s="306" t="s">
        <v>869</v>
      </c>
      <c r="I83" s="306" t="s">
        <v>855</v>
      </c>
      <c r="J83" s="306">
        <v>20</v>
      </c>
      <c r="K83" s="296"/>
    </row>
    <row r="84" spans="2:11" ht="15" customHeight="1">
      <c r="B84" s="305"/>
      <c r="C84" s="306" t="s">
        <v>870</v>
      </c>
      <c r="D84" s="306"/>
      <c r="E84" s="306"/>
      <c r="F84" s="307" t="s">
        <v>859</v>
      </c>
      <c r="G84" s="306"/>
      <c r="H84" s="306" t="s">
        <v>871</v>
      </c>
      <c r="I84" s="306" t="s">
        <v>855</v>
      </c>
      <c r="J84" s="306">
        <v>20</v>
      </c>
      <c r="K84" s="296"/>
    </row>
    <row r="85" spans="2:11" ht="15" customHeight="1">
      <c r="B85" s="305"/>
      <c r="C85" s="285" t="s">
        <v>872</v>
      </c>
      <c r="D85" s="285"/>
      <c r="E85" s="285"/>
      <c r="F85" s="304" t="s">
        <v>859</v>
      </c>
      <c r="G85" s="303"/>
      <c r="H85" s="285" t="s">
        <v>873</v>
      </c>
      <c r="I85" s="285" t="s">
        <v>855</v>
      </c>
      <c r="J85" s="285">
        <v>50</v>
      </c>
      <c r="K85" s="296"/>
    </row>
    <row r="86" spans="2:11" ht="15" customHeight="1">
      <c r="B86" s="305"/>
      <c r="C86" s="285" t="s">
        <v>874</v>
      </c>
      <c r="D86" s="285"/>
      <c r="E86" s="285"/>
      <c r="F86" s="304" t="s">
        <v>859</v>
      </c>
      <c r="G86" s="303"/>
      <c r="H86" s="285" t="s">
        <v>875</v>
      </c>
      <c r="I86" s="285" t="s">
        <v>855</v>
      </c>
      <c r="J86" s="285">
        <v>20</v>
      </c>
      <c r="K86" s="296"/>
    </row>
    <row r="87" spans="2:11" ht="15" customHeight="1">
      <c r="B87" s="305"/>
      <c r="C87" s="285" t="s">
        <v>876</v>
      </c>
      <c r="D87" s="285"/>
      <c r="E87" s="285"/>
      <c r="F87" s="304" t="s">
        <v>859</v>
      </c>
      <c r="G87" s="303"/>
      <c r="H87" s="285" t="s">
        <v>877</v>
      </c>
      <c r="I87" s="285" t="s">
        <v>855</v>
      </c>
      <c r="J87" s="285">
        <v>20</v>
      </c>
      <c r="K87" s="296"/>
    </row>
    <row r="88" spans="2:11" ht="15" customHeight="1">
      <c r="B88" s="305"/>
      <c r="C88" s="285" t="s">
        <v>878</v>
      </c>
      <c r="D88" s="285"/>
      <c r="E88" s="285"/>
      <c r="F88" s="304" t="s">
        <v>859</v>
      </c>
      <c r="G88" s="303"/>
      <c r="H88" s="285" t="s">
        <v>879</v>
      </c>
      <c r="I88" s="285" t="s">
        <v>855</v>
      </c>
      <c r="J88" s="285">
        <v>50</v>
      </c>
      <c r="K88" s="296"/>
    </row>
    <row r="89" spans="2:11" ht="15" customHeight="1">
      <c r="B89" s="305"/>
      <c r="C89" s="285" t="s">
        <v>880</v>
      </c>
      <c r="D89" s="285"/>
      <c r="E89" s="285"/>
      <c r="F89" s="304" t="s">
        <v>859</v>
      </c>
      <c r="G89" s="303"/>
      <c r="H89" s="285" t="s">
        <v>880</v>
      </c>
      <c r="I89" s="285" t="s">
        <v>855</v>
      </c>
      <c r="J89" s="285">
        <v>50</v>
      </c>
      <c r="K89" s="296"/>
    </row>
    <row r="90" spans="2:11" ht="15" customHeight="1">
      <c r="B90" s="305"/>
      <c r="C90" s="285" t="s">
        <v>118</v>
      </c>
      <c r="D90" s="285"/>
      <c r="E90" s="285"/>
      <c r="F90" s="304" t="s">
        <v>859</v>
      </c>
      <c r="G90" s="303"/>
      <c r="H90" s="285" t="s">
        <v>881</v>
      </c>
      <c r="I90" s="285" t="s">
        <v>855</v>
      </c>
      <c r="J90" s="285">
        <v>255</v>
      </c>
      <c r="K90" s="296"/>
    </row>
    <row r="91" spans="2:11" ht="15" customHeight="1">
      <c r="B91" s="305"/>
      <c r="C91" s="285" t="s">
        <v>882</v>
      </c>
      <c r="D91" s="285"/>
      <c r="E91" s="285"/>
      <c r="F91" s="304" t="s">
        <v>853</v>
      </c>
      <c r="G91" s="303"/>
      <c r="H91" s="285" t="s">
        <v>883</v>
      </c>
      <c r="I91" s="285" t="s">
        <v>884</v>
      </c>
      <c r="J91" s="285"/>
      <c r="K91" s="296"/>
    </row>
    <row r="92" spans="2:11" ht="15" customHeight="1">
      <c r="B92" s="305"/>
      <c r="C92" s="285" t="s">
        <v>885</v>
      </c>
      <c r="D92" s="285"/>
      <c r="E92" s="285"/>
      <c r="F92" s="304" t="s">
        <v>853</v>
      </c>
      <c r="G92" s="303"/>
      <c r="H92" s="285" t="s">
        <v>886</v>
      </c>
      <c r="I92" s="285" t="s">
        <v>887</v>
      </c>
      <c r="J92" s="285"/>
      <c r="K92" s="296"/>
    </row>
    <row r="93" spans="2:11" ht="15" customHeight="1">
      <c r="B93" s="305"/>
      <c r="C93" s="285" t="s">
        <v>888</v>
      </c>
      <c r="D93" s="285"/>
      <c r="E93" s="285"/>
      <c r="F93" s="304" t="s">
        <v>853</v>
      </c>
      <c r="G93" s="303"/>
      <c r="H93" s="285" t="s">
        <v>888</v>
      </c>
      <c r="I93" s="285" t="s">
        <v>887</v>
      </c>
      <c r="J93" s="285"/>
      <c r="K93" s="296"/>
    </row>
    <row r="94" spans="2:11" ht="15" customHeight="1">
      <c r="B94" s="305"/>
      <c r="C94" s="285" t="s">
        <v>42</v>
      </c>
      <c r="D94" s="285"/>
      <c r="E94" s="285"/>
      <c r="F94" s="304" t="s">
        <v>853</v>
      </c>
      <c r="G94" s="303"/>
      <c r="H94" s="285" t="s">
        <v>889</v>
      </c>
      <c r="I94" s="285" t="s">
        <v>887</v>
      </c>
      <c r="J94" s="285"/>
      <c r="K94" s="296"/>
    </row>
    <row r="95" spans="2:11" ht="15" customHeight="1">
      <c r="B95" s="305"/>
      <c r="C95" s="285" t="s">
        <v>52</v>
      </c>
      <c r="D95" s="285"/>
      <c r="E95" s="285"/>
      <c r="F95" s="304" t="s">
        <v>853</v>
      </c>
      <c r="G95" s="303"/>
      <c r="H95" s="285" t="s">
        <v>890</v>
      </c>
      <c r="I95" s="285" t="s">
        <v>887</v>
      </c>
      <c r="J95" s="285"/>
      <c r="K95" s="296"/>
    </row>
    <row r="96" spans="2:11" ht="15" customHeight="1">
      <c r="B96" s="308"/>
      <c r="C96" s="309"/>
      <c r="D96" s="309"/>
      <c r="E96" s="309"/>
      <c r="F96" s="309"/>
      <c r="G96" s="309"/>
      <c r="H96" s="309"/>
      <c r="I96" s="309"/>
      <c r="J96" s="309"/>
      <c r="K96" s="310"/>
    </row>
    <row r="97" spans="2:11" ht="18.75" customHeight="1">
      <c r="B97" s="311"/>
      <c r="C97" s="312"/>
      <c r="D97" s="312"/>
      <c r="E97" s="312"/>
      <c r="F97" s="312"/>
      <c r="G97" s="312"/>
      <c r="H97" s="312"/>
      <c r="I97" s="312"/>
      <c r="J97" s="312"/>
      <c r="K97" s="311"/>
    </row>
    <row r="98" spans="2:11" ht="18.75" customHeight="1">
      <c r="B98" s="291"/>
      <c r="C98" s="291"/>
      <c r="D98" s="291"/>
      <c r="E98" s="291"/>
      <c r="F98" s="291"/>
      <c r="G98" s="291"/>
      <c r="H98" s="291"/>
      <c r="I98" s="291"/>
      <c r="J98" s="291"/>
      <c r="K98" s="291"/>
    </row>
    <row r="99" spans="2:11" ht="7.5" customHeight="1">
      <c r="B99" s="292"/>
      <c r="C99" s="293"/>
      <c r="D99" s="293"/>
      <c r="E99" s="293"/>
      <c r="F99" s="293"/>
      <c r="G99" s="293"/>
      <c r="H99" s="293"/>
      <c r="I99" s="293"/>
      <c r="J99" s="293"/>
      <c r="K99" s="294"/>
    </row>
    <row r="100" spans="2:11" ht="45" customHeight="1">
      <c r="B100" s="295"/>
      <c r="C100" s="400" t="s">
        <v>891</v>
      </c>
      <c r="D100" s="400"/>
      <c r="E100" s="400"/>
      <c r="F100" s="400"/>
      <c r="G100" s="400"/>
      <c r="H100" s="400"/>
      <c r="I100" s="400"/>
      <c r="J100" s="400"/>
      <c r="K100" s="296"/>
    </row>
    <row r="101" spans="2:11" ht="17.25" customHeight="1">
      <c r="B101" s="295"/>
      <c r="C101" s="297" t="s">
        <v>847</v>
      </c>
      <c r="D101" s="297"/>
      <c r="E101" s="297"/>
      <c r="F101" s="297" t="s">
        <v>848</v>
      </c>
      <c r="G101" s="298"/>
      <c r="H101" s="297" t="s">
        <v>113</v>
      </c>
      <c r="I101" s="297" t="s">
        <v>61</v>
      </c>
      <c r="J101" s="297" t="s">
        <v>849</v>
      </c>
      <c r="K101" s="296"/>
    </row>
    <row r="102" spans="2:11" ht="17.25" customHeight="1">
      <c r="B102" s="295"/>
      <c r="C102" s="299" t="s">
        <v>850</v>
      </c>
      <c r="D102" s="299"/>
      <c r="E102" s="299"/>
      <c r="F102" s="300" t="s">
        <v>851</v>
      </c>
      <c r="G102" s="301"/>
      <c r="H102" s="299"/>
      <c r="I102" s="299"/>
      <c r="J102" s="299" t="s">
        <v>852</v>
      </c>
      <c r="K102" s="296"/>
    </row>
    <row r="103" spans="2:11" ht="5.25" customHeight="1">
      <c r="B103" s="295"/>
      <c r="C103" s="297"/>
      <c r="D103" s="297"/>
      <c r="E103" s="297"/>
      <c r="F103" s="297"/>
      <c r="G103" s="313"/>
      <c r="H103" s="297"/>
      <c r="I103" s="297"/>
      <c r="J103" s="297"/>
      <c r="K103" s="296"/>
    </row>
    <row r="104" spans="2:11" ht="15" customHeight="1">
      <c r="B104" s="295"/>
      <c r="C104" s="285" t="s">
        <v>57</v>
      </c>
      <c r="D104" s="302"/>
      <c r="E104" s="302"/>
      <c r="F104" s="304" t="s">
        <v>853</v>
      </c>
      <c r="G104" s="313"/>
      <c r="H104" s="285" t="s">
        <v>892</v>
      </c>
      <c r="I104" s="285" t="s">
        <v>855</v>
      </c>
      <c r="J104" s="285">
        <v>20</v>
      </c>
      <c r="K104" s="296"/>
    </row>
    <row r="105" spans="2:11" ht="15" customHeight="1">
      <c r="B105" s="295"/>
      <c r="C105" s="285" t="s">
        <v>856</v>
      </c>
      <c r="D105" s="285"/>
      <c r="E105" s="285"/>
      <c r="F105" s="304" t="s">
        <v>853</v>
      </c>
      <c r="G105" s="285"/>
      <c r="H105" s="285" t="s">
        <v>892</v>
      </c>
      <c r="I105" s="285" t="s">
        <v>855</v>
      </c>
      <c r="J105" s="285">
        <v>120</v>
      </c>
      <c r="K105" s="296"/>
    </row>
    <row r="106" spans="2:11" ht="15" customHeight="1">
      <c r="B106" s="305"/>
      <c r="C106" s="285" t="s">
        <v>858</v>
      </c>
      <c r="D106" s="285"/>
      <c r="E106" s="285"/>
      <c r="F106" s="304" t="s">
        <v>859</v>
      </c>
      <c r="G106" s="285"/>
      <c r="H106" s="285" t="s">
        <v>892</v>
      </c>
      <c r="I106" s="285" t="s">
        <v>855</v>
      </c>
      <c r="J106" s="285">
        <v>50</v>
      </c>
      <c r="K106" s="296"/>
    </row>
    <row r="107" spans="2:11" ht="15" customHeight="1">
      <c r="B107" s="305"/>
      <c r="C107" s="285" t="s">
        <v>861</v>
      </c>
      <c r="D107" s="285"/>
      <c r="E107" s="285"/>
      <c r="F107" s="304" t="s">
        <v>853</v>
      </c>
      <c r="G107" s="285"/>
      <c r="H107" s="285" t="s">
        <v>892</v>
      </c>
      <c r="I107" s="285" t="s">
        <v>863</v>
      </c>
      <c r="J107" s="285"/>
      <c r="K107" s="296"/>
    </row>
    <row r="108" spans="2:11" ht="15" customHeight="1">
      <c r="B108" s="305"/>
      <c r="C108" s="285" t="s">
        <v>872</v>
      </c>
      <c r="D108" s="285"/>
      <c r="E108" s="285"/>
      <c r="F108" s="304" t="s">
        <v>859</v>
      </c>
      <c r="G108" s="285"/>
      <c r="H108" s="285" t="s">
        <v>892</v>
      </c>
      <c r="I108" s="285" t="s">
        <v>855</v>
      </c>
      <c r="J108" s="285">
        <v>50</v>
      </c>
      <c r="K108" s="296"/>
    </row>
    <row r="109" spans="2:11" ht="15" customHeight="1">
      <c r="B109" s="305"/>
      <c r="C109" s="285" t="s">
        <v>880</v>
      </c>
      <c r="D109" s="285"/>
      <c r="E109" s="285"/>
      <c r="F109" s="304" t="s">
        <v>859</v>
      </c>
      <c r="G109" s="285"/>
      <c r="H109" s="285" t="s">
        <v>892</v>
      </c>
      <c r="I109" s="285" t="s">
        <v>855</v>
      </c>
      <c r="J109" s="285">
        <v>50</v>
      </c>
      <c r="K109" s="296"/>
    </row>
    <row r="110" spans="2:11" ht="15" customHeight="1">
      <c r="B110" s="305"/>
      <c r="C110" s="285" t="s">
        <v>878</v>
      </c>
      <c r="D110" s="285"/>
      <c r="E110" s="285"/>
      <c r="F110" s="304" t="s">
        <v>859</v>
      </c>
      <c r="G110" s="285"/>
      <c r="H110" s="285" t="s">
        <v>892</v>
      </c>
      <c r="I110" s="285" t="s">
        <v>855</v>
      </c>
      <c r="J110" s="285">
        <v>50</v>
      </c>
      <c r="K110" s="296"/>
    </row>
    <row r="111" spans="2:11" ht="15" customHeight="1">
      <c r="B111" s="305"/>
      <c r="C111" s="285" t="s">
        <v>57</v>
      </c>
      <c r="D111" s="285"/>
      <c r="E111" s="285"/>
      <c r="F111" s="304" t="s">
        <v>853</v>
      </c>
      <c r="G111" s="285"/>
      <c r="H111" s="285" t="s">
        <v>893</v>
      </c>
      <c r="I111" s="285" t="s">
        <v>855</v>
      </c>
      <c r="J111" s="285">
        <v>20</v>
      </c>
      <c r="K111" s="296"/>
    </row>
    <row r="112" spans="2:11" ht="15" customHeight="1">
      <c r="B112" s="305"/>
      <c r="C112" s="285" t="s">
        <v>894</v>
      </c>
      <c r="D112" s="285"/>
      <c r="E112" s="285"/>
      <c r="F112" s="304" t="s">
        <v>853</v>
      </c>
      <c r="G112" s="285"/>
      <c r="H112" s="285" t="s">
        <v>895</v>
      </c>
      <c r="I112" s="285" t="s">
        <v>855</v>
      </c>
      <c r="J112" s="285">
        <v>120</v>
      </c>
      <c r="K112" s="296"/>
    </row>
    <row r="113" spans="2:11" ht="15" customHeight="1">
      <c r="B113" s="305"/>
      <c r="C113" s="285" t="s">
        <v>42</v>
      </c>
      <c r="D113" s="285"/>
      <c r="E113" s="285"/>
      <c r="F113" s="304" t="s">
        <v>853</v>
      </c>
      <c r="G113" s="285"/>
      <c r="H113" s="285" t="s">
        <v>896</v>
      </c>
      <c r="I113" s="285" t="s">
        <v>887</v>
      </c>
      <c r="J113" s="285"/>
      <c r="K113" s="296"/>
    </row>
    <row r="114" spans="2:11" ht="15" customHeight="1">
      <c r="B114" s="305"/>
      <c r="C114" s="285" t="s">
        <v>52</v>
      </c>
      <c r="D114" s="285"/>
      <c r="E114" s="285"/>
      <c r="F114" s="304" t="s">
        <v>853</v>
      </c>
      <c r="G114" s="285"/>
      <c r="H114" s="285" t="s">
        <v>897</v>
      </c>
      <c r="I114" s="285" t="s">
        <v>887</v>
      </c>
      <c r="J114" s="285"/>
      <c r="K114" s="296"/>
    </row>
    <row r="115" spans="2:11" ht="15" customHeight="1">
      <c r="B115" s="305"/>
      <c r="C115" s="285" t="s">
        <v>61</v>
      </c>
      <c r="D115" s="285"/>
      <c r="E115" s="285"/>
      <c r="F115" s="304" t="s">
        <v>853</v>
      </c>
      <c r="G115" s="285"/>
      <c r="H115" s="285" t="s">
        <v>898</v>
      </c>
      <c r="I115" s="285" t="s">
        <v>899</v>
      </c>
      <c r="J115" s="285"/>
      <c r="K115" s="296"/>
    </row>
    <row r="116" spans="2:11" ht="15" customHeight="1">
      <c r="B116" s="308"/>
      <c r="C116" s="314"/>
      <c r="D116" s="314"/>
      <c r="E116" s="314"/>
      <c r="F116" s="314"/>
      <c r="G116" s="314"/>
      <c r="H116" s="314"/>
      <c r="I116" s="314"/>
      <c r="J116" s="314"/>
      <c r="K116" s="310"/>
    </row>
    <row r="117" spans="2:11" ht="18.75" customHeight="1">
      <c r="B117" s="315"/>
      <c r="C117" s="281"/>
      <c r="D117" s="281"/>
      <c r="E117" s="281"/>
      <c r="F117" s="316"/>
      <c r="G117" s="281"/>
      <c r="H117" s="281"/>
      <c r="I117" s="281"/>
      <c r="J117" s="281"/>
      <c r="K117" s="315"/>
    </row>
    <row r="118" spans="2:11" ht="18.75" customHeight="1">
      <c r="B118" s="291"/>
      <c r="C118" s="291"/>
      <c r="D118" s="291"/>
      <c r="E118" s="291"/>
      <c r="F118" s="291"/>
      <c r="G118" s="291"/>
      <c r="H118" s="291"/>
      <c r="I118" s="291"/>
      <c r="J118" s="291"/>
      <c r="K118" s="291"/>
    </row>
    <row r="119" spans="2:11" ht="7.5" customHeight="1">
      <c r="B119" s="317"/>
      <c r="C119" s="318"/>
      <c r="D119" s="318"/>
      <c r="E119" s="318"/>
      <c r="F119" s="318"/>
      <c r="G119" s="318"/>
      <c r="H119" s="318"/>
      <c r="I119" s="318"/>
      <c r="J119" s="318"/>
      <c r="K119" s="319"/>
    </row>
    <row r="120" spans="2:11" ht="45" customHeight="1">
      <c r="B120" s="320"/>
      <c r="C120" s="399" t="s">
        <v>900</v>
      </c>
      <c r="D120" s="399"/>
      <c r="E120" s="399"/>
      <c r="F120" s="399"/>
      <c r="G120" s="399"/>
      <c r="H120" s="399"/>
      <c r="I120" s="399"/>
      <c r="J120" s="399"/>
      <c r="K120" s="321"/>
    </row>
    <row r="121" spans="2:11" ht="17.25" customHeight="1">
      <c r="B121" s="322"/>
      <c r="C121" s="297" t="s">
        <v>847</v>
      </c>
      <c r="D121" s="297"/>
      <c r="E121" s="297"/>
      <c r="F121" s="297" t="s">
        <v>848</v>
      </c>
      <c r="G121" s="298"/>
      <c r="H121" s="297" t="s">
        <v>113</v>
      </c>
      <c r="I121" s="297" t="s">
        <v>61</v>
      </c>
      <c r="J121" s="297" t="s">
        <v>849</v>
      </c>
      <c r="K121" s="323"/>
    </row>
    <row r="122" spans="2:11" ht="17.25" customHeight="1">
      <c r="B122" s="322"/>
      <c r="C122" s="299" t="s">
        <v>850</v>
      </c>
      <c r="D122" s="299"/>
      <c r="E122" s="299"/>
      <c r="F122" s="300" t="s">
        <v>851</v>
      </c>
      <c r="G122" s="301"/>
      <c r="H122" s="299"/>
      <c r="I122" s="299"/>
      <c r="J122" s="299" t="s">
        <v>852</v>
      </c>
      <c r="K122" s="323"/>
    </row>
    <row r="123" spans="2:11" ht="5.25" customHeight="1">
      <c r="B123" s="324"/>
      <c r="C123" s="302"/>
      <c r="D123" s="302"/>
      <c r="E123" s="302"/>
      <c r="F123" s="302"/>
      <c r="G123" s="285"/>
      <c r="H123" s="302"/>
      <c r="I123" s="302"/>
      <c r="J123" s="302"/>
      <c r="K123" s="325"/>
    </row>
    <row r="124" spans="2:11" ht="15" customHeight="1">
      <c r="B124" s="324"/>
      <c r="C124" s="285" t="s">
        <v>856</v>
      </c>
      <c r="D124" s="302"/>
      <c r="E124" s="302"/>
      <c r="F124" s="304" t="s">
        <v>853</v>
      </c>
      <c r="G124" s="285"/>
      <c r="H124" s="285" t="s">
        <v>892</v>
      </c>
      <c r="I124" s="285" t="s">
        <v>855</v>
      </c>
      <c r="J124" s="285">
        <v>120</v>
      </c>
      <c r="K124" s="326"/>
    </row>
    <row r="125" spans="2:11" ht="15" customHeight="1">
      <c r="B125" s="324"/>
      <c r="C125" s="285" t="s">
        <v>901</v>
      </c>
      <c r="D125" s="285"/>
      <c r="E125" s="285"/>
      <c r="F125" s="304" t="s">
        <v>853</v>
      </c>
      <c r="G125" s="285"/>
      <c r="H125" s="285" t="s">
        <v>902</v>
      </c>
      <c r="I125" s="285" t="s">
        <v>855</v>
      </c>
      <c r="J125" s="285" t="s">
        <v>903</v>
      </c>
      <c r="K125" s="326"/>
    </row>
    <row r="126" spans="2:11" ht="15" customHeight="1">
      <c r="B126" s="324"/>
      <c r="C126" s="285" t="s">
        <v>802</v>
      </c>
      <c r="D126" s="285"/>
      <c r="E126" s="285"/>
      <c r="F126" s="304" t="s">
        <v>853</v>
      </c>
      <c r="G126" s="285"/>
      <c r="H126" s="285" t="s">
        <v>904</v>
      </c>
      <c r="I126" s="285" t="s">
        <v>855</v>
      </c>
      <c r="J126" s="285" t="s">
        <v>903</v>
      </c>
      <c r="K126" s="326"/>
    </row>
    <row r="127" spans="2:11" ht="15" customHeight="1">
      <c r="B127" s="324"/>
      <c r="C127" s="285" t="s">
        <v>864</v>
      </c>
      <c r="D127" s="285"/>
      <c r="E127" s="285"/>
      <c r="F127" s="304" t="s">
        <v>859</v>
      </c>
      <c r="G127" s="285"/>
      <c r="H127" s="285" t="s">
        <v>865</v>
      </c>
      <c r="I127" s="285" t="s">
        <v>855</v>
      </c>
      <c r="J127" s="285">
        <v>15</v>
      </c>
      <c r="K127" s="326"/>
    </row>
    <row r="128" spans="2:11" ht="15" customHeight="1">
      <c r="B128" s="324"/>
      <c r="C128" s="306" t="s">
        <v>866</v>
      </c>
      <c r="D128" s="306"/>
      <c r="E128" s="306"/>
      <c r="F128" s="307" t="s">
        <v>859</v>
      </c>
      <c r="G128" s="306"/>
      <c r="H128" s="306" t="s">
        <v>867</v>
      </c>
      <c r="I128" s="306" t="s">
        <v>855</v>
      </c>
      <c r="J128" s="306">
        <v>15</v>
      </c>
      <c r="K128" s="326"/>
    </row>
    <row r="129" spans="2:11" ht="15" customHeight="1">
      <c r="B129" s="324"/>
      <c r="C129" s="306" t="s">
        <v>868</v>
      </c>
      <c r="D129" s="306"/>
      <c r="E129" s="306"/>
      <c r="F129" s="307" t="s">
        <v>859</v>
      </c>
      <c r="G129" s="306"/>
      <c r="H129" s="306" t="s">
        <v>869</v>
      </c>
      <c r="I129" s="306" t="s">
        <v>855</v>
      </c>
      <c r="J129" s="306">
        <v>20</v>
      </c>
      <c r="K129" s="326"/>
    </row>
    <row r="130" spans="2:11" ht="15" customHeight="1">
      <c r="B130" s="324"/>
      <c r="C130" s="306" t="s">
        <v>870</v>
      </c>
      <c r="D130" s="306"/>
      <c r="E130" s="306"/>
      <c r="F130" s="307" t="s">
        <v>859</v>
      </c>
      <c r="G130" s="306"/>
      <c r="H130" s="306" t="s">
        <v>871</v>
      </c>
      <c r="I130" s="306" t="s">
        <v>855</v>
      </c>
      <c r="J130" s="306">
        <v>20</v>
      </c>
      <c r="K130" s="326"/>
    </row>
    <row r="131" spans="2:11" ht="15" customHeight="1">
      <c r="B131" s="324"/>
      <c r="C131" s="285" t="s">
        <v>858</v>
      </c>
      <c r="D131" s="285"/>
      <c r="E131" s="285"/>
      <c r="F131" s="304" t="s">
        <v>859</v>
      </c>
      <c r="G131" s="285"/>
      <c r="H131" s="285" t="s">
        <v>892</v>
      </c>
      <c r="I131" s="285" t="s">
        <v>855</v>
      </c>
      <c r="J131" s="285">
        <v>50</v>
      </c>
      <c r="K131" s="326"/>
    </row>
    <row r="132" spans="2:11" ht="15" customHeight="1">
      <c r="B132" s="324"/>
      <c r="C132" s="285" t="s">
        <v>872</v>
      </c>
      <c r="D132" s="285"/>
      <c r="E132" s="285"/>
      <c r="F132" s="304" t="s">
        <v>859</v>
      </c>
      <c r="G132" s="285"/>
      <c r="H132" s="285" t="s">
        <v>892</v>
      </c>
      <c r="I132" s="285" t="s">
        <v>855</v>
      </c>
      <c r="J132" s="285">
        <v>50</v>
      </c>
      <c r="K132" s="326"/>
    </row>
    <row r="133" spans="2:11" ht="15" customHeight="1">
      <c r="B133" s="324"/>
      <c r="C133" s="285" t="s">
        <v>878</v>
      </c>
      <c r="D133" s="285"/>
      <c r="E133" s="285"/>
      <c r="F133" s="304" t="s">
        <v>859</v>
      </c>
      <c r="G133" s="285"/>
      <c r="H133" s="285" t="s">
        <v>892</v>
      </c>
      <c r="I133" s="285" t="s">
        <v>855</v>
      </c>
      <c r="J133" s="285">
        <v>50</v>
      </c>
      <c r="K133" s="326"/>
    </row>
    <row r="134" spans="2:11" ht="15" customHeight="1">
      <c r="B134" s="324"/>
      <c r="C134" s="285" t="s">
        <v>880</v>
      </c>
      <c r="D134" s="285"/>
      <c r="E134" s="285"/>
      <c r="F134" s="304" t="s">
        <v>859</v>
      </c>
      <c r="G134" s="285"/>
      <c r="H134" s="285" t="s">
        <v>892</v>
      </c>
      <c r="I134" s="285" t="s">
        <v>855</v>
      </c>
      <c r="J134" s="285">
        <v>50</v>
      </c>
      <c r="K134" s="326"/>
    </row>
    <row r="135" spans="2:11" ht="15" customHeight="1">
      <c r="B135" s="324"/>
      <c r="C135" s="285" t="s">
        <v>118</v>
      </c>
      <c r="D135" s="285"/>
      <c r="E135" s="285"/>
      <c r="F135" s="304" t="s">
        <v>859</v>
      </c>
      <c r="G135" s="285"/>
      <c r="H135" s="285" t="s">
        <v>905</v>
      </c>
      <c r="I135" s="285" t="s">
        <v>855</v>
      </c>
      <c r="J135" s="285">
        <v>255</v>
      </c>
      <c r="K135" s="326"/>
    </row>
    <row r="136" spans="2:11" ht="15" customHeight="1">
      <c r="B136" s="324"/>
      <c r="C136" s="285" t="s">
        <v>882</v>
      </c>
      <c r="D136" s="285"/>
      <c r="E136" s="285"/>
      <c r="F136" s="304" t="s">
        <v>853</v>
      </c>
      <c r="G136" s="285"/>
      <c r="H136" s="285" t="s">
        <v>906</v>
      </c>
      <c r="I136" s="285" t="s">
        <v>884</v>
      </c>
      <c r="J136" s="285"/>
      <c r="K136" s="326"/>
    </row>
    <row r="137" spans="2:11" ht="15" customHeight="1">
      <c r="B137" s="324"/>
      <c r="C137" s="285" t="s">
        <v>885</v>
      </c>
      <c r="D137" s="285"/>
      <c r="E137" s="285"/>
      <c r="F137" s="304" t="s">
        <v>853</v>
      </c>
      <c r="G137" s="285"/>
      <c r="H137" s="285" t="s">
        <v>907</v>
      </c>
      <c r="I137" s="285" t="s">
        <v>887</v>
      </c>
      <c r="J137" s="285"/>
      <c r="K137" s="326"/>
    </row>
    <row r="138" spans="2:11" ht="15" customHeight="1">
      <c r="B138" s="324"/>
      <c r="C138" s="285" t="s">
        <v>888</v>
      </c>
      <c r="D138" s="285"/>
      <c r="E138" s="285"/>
      <c r="F138" s="304" t="s">
        <v>853</v>
      </c>
      <c r="G138" s="285"/>
      <c r="H138" s="285" t="s">
        <v>888</v>
      </c>
      <c r="I138" s="285" t="s">
        <v>887</v>
      </c>
      <c r="J138" s="285"/>
      <c r="K138" s="326"/>
    </row>
    <row r="139" spans="2:11" ht="15" customHeight="1">
      <c r="B139" s="324"/>
      <c r="C139" s="285" t="s">
        <v>42</v>
      </c>
      <c r="D139" s="285"/>
      <c r="E139" s="285"/>
      <c r="F139" s="304" t="s">
        <v>853</v>
      </c>
      <c r="G139" s="285"/>
      <c r="H139" s="285" t="s">
        <v>908</v>
      </c>
      <c r="I139" s="285" t="s">
        <v>887</v>
      </c>
      <c r="J139" s="285"/>
      <c r="K139" s="326"/>
    </row>
    <row r="140" spans="2:11" ht="15" customHeight="1">
      <c r="B140" s="324"/>
      <c r="C140" s="285" t="s">
        <v>909</v>
      </c>
      <c r="D140" s="285"/>
      <c r="E140" s="285"/>
      <c r="F140" s="304" t="s">
        <v>853</v>
      </c>
      <c r="G140" s="285"/>
      <c r="H140" s="285" t="s">
        <v>910</v>
      </c>
      <c r="I140" s="285" t="s">
        <v>887</v>
      </c>
      <c r="J140" s="285"/>
      <c r="K140" s="326"/>
    </row>
    <row r="141" spans="2:11" ht="15" customHeight="1">
      <c r="B141" s="327"/>
      <c r="C141" s="328"/>
      <c r="D141" s="328"/>
      <c r="E141" s="328"/>
      <c r="F141" s="328"/>
      <c r="G141" s="328"/>
      <c r="H141" s="328"/>
      <c r="I141" s="328"/>
      <c r="J141" s="328"/>
      <c r="K141" s="329"/>
    </row>
    <row r="142" spans="2:11" ht="18.75" customHeight="1">
      <c r="B142" s="281"/>
      <c r="C142" s="281"/>
      <c r="D142" s="281"/>
      <c r="E142" s="281"/>
      <c r="F142" s="316"/>
      <c r="G142" s="281"/>
      <c r="H142" s="281"/>
      <c r="I142" s="281"/>
      <c r="J142" s="281"/>
      <c r="K142" s="281"/>
    </row>
    <row r="143" spans="2:11" ht="18.75" customHeight="1">
      <c r="B143" s="291"/>
      <c r="C143" s="291"/>
      <c r="D143" s="291"/>
      <c r="E143" s="291"/>
      <c r="F143" s="291"/>
      <c r="G143" s="291"/>
      <c r="H143" s="291"/>
      <c r="I143" s="291"/>
      <c r="J143" s="291"/>
      <c r="K143" s="291"/>
    </row>
    <row r="144" spans="2:11" ht="7.5" customHeight="1">
      <c r="B144" s="292"/>
      <c r="C144" s="293"/>
      <c r="D144" s="293"/>
      <c r="E144" s="293"/>
      <c r="F144" s="293"/>
      <c r="G144" s="293"/>
      <c r="H144" s="293"/>
      <c r="I144" s="293"/>
      <c r="J144" s="293"/>
      <c r="K144" s="294"/>
    </row>
    <row r="145" spans="2:11" ht="45" customHeight="1">
      <c r="B145" s="295"/>
      <c r="C145" s="400" t="s">
        <v>911</v>
      </c>
      <c r="D145" s="400"/>
      <c r="E145" s="400"/>
      <c r="F145" s="400"/>
      <c r="G145" s="400"/>
      <c r="H145" s="400"/>
      <c r="I145" s="400"/>
      <c r="J145" s="400"/>
      <c r="K145" s="296"/>
    </row>
    <row r="146" spans="2:11" ht="17.25" customHeight="1">
      <c r="B146" s="295"/>
      <c r="C146" s="297" t="s">
        <v>847</v>
      </c>
      <c r="D146" s="297"/>
      <c r="E146" s="297"/>
      <c r="F146" s="297" t="s">
        <v>848</v>
      </c>
      <c r="G146" s="298"/>
      <c r="H146" s="297" t="s">
        <v>113</v>
      </c>
      <c r="I146" s="297" t="s">
        <v>61</v>
      </c>
      <c r="J146" s="297" t="s">
        <v>849</v>
      </c>
      <c r="K146" s="296"/>
    </row>
    <row r="147" spans="2:11" ht="17.25" customHeight="1">
      <c r="B147" s="295"/>
      <c r="C147" s="299" t="s">
        <v>850</v>
      </c>
      <c r="D147" s="299"/>
      <c r="E147" s="299"/>
      <c r="F147" s="300" t="s">
        <v>851</v>
      </c>
      <c r="G147" s="301"/>
      <c r="H147" s="299"/>
      <c r="I147" s="299"/>
      <c r="J147" s="299" t="s">
        <v>852</v>
      </c>
      <c r="K147" s="296"/>
    </row>
    <row r="148" spans="2:11" ht="5.25" customHeight="1">
      <c r="B148" s="305"/>
      <c r="C148" s="302"/>
      <c r="D148" s="302"/>
      <c r="E148" s="302"/>
      <c r="F148" s="302"/>
      <c r="G148" s="303"/>
      <c r="H148" s="302"/>
      <c r="I148" s="302"/>
      <c r="J148" s="302"/>
      <c r="K148" s="326"/>
    </row>
    <row r="149" spans="2:11" ht="15" customHeight="1">
      <c r="B149" s="305"/>
      <c r="C149" s="330" t="s">
        <v>856</v>
      </c>
      <c r="D149" s="285"/>
      <c r="E149" s="285"/>
      <c r="F149" s="331" t="s">
        <v>853</v>
      </c>
      <c r="G149" s="285"/>
      <c r="H149" s="330" t="s">
        <v>892</v>
      </c>
      <c r="I149" s="330" t="s">
        <v>855</v>
      </c>
      <c r="J149" s="330">
        <v>120</v>
      </c>
      <c r="K149" s="326"/>
    </row>
    <row r="150" spans="2:11" ht="15" customHeight="1">
      <c r="B150" s="305"/>
      <c r="C150" s="330" t="s">
        <v>901</v>
      </c>
      <c r="D150" s="285"/>
      <c r="E150" s="285"/>
      <c r="F150" s="331" t="s">
        <v>853</v>
      </c>
      <c r="G150" s="285"/>
      <c r="H150" s="330" t="s">
        <v>912</v>
      </c>
      <c r="I150" s="330" t="s">
        <v>855</v>
      </c>
      <c r="J150" s="330" t="s">
        <v>903</v>
      </c>
      <c r="K150" s="326"/>
    </row>
    <row r="151" spans="2:11" ht="15" customHeight="1">
      <c r="B151" s="305"/>
      <c r="C151" s="330" t="s">
        <v>802</v>
      </c>
      <c r="D151" s="285"/>
      <c r="E151" s="285"/>
      <c r="F151" s="331" t="s">
        <v>853</v>
      </c>
      <c r="G151" s="285"/>
      <c r="H151" s="330" t="s">
        <v>913</v>
      </c>
      <c r="I151" s="330" t="s">
        <v>855</v>
      </c>
      <c r="J151" s="330" t="s">
        <v>903</v>
      </c>
      <c r="K151" s="326"/>
    </row>
    <row r="152" spans="2:11" ht="15" customHeight="1">
      <c r="B152" s="305"/>
      <c r="C152" s="330" t="s">
        <v>858</v>
      </c>
      <c r="D152" s="285"/>
      <c r="E152" s="285"/>
      <c r="F152" s="331" t="s">
        <v>859</v>
      </c>
      <c r="G152" s="285"/>
      <c r="H152" s="330" t="s">
        <v>892</v>
      </c>
      <c r="I152" s="330" t="s">
        <v>855</v>
      </c>
      <c r="J152" s="330">
        <v>50</v>
      </c>
      <c r="K152" s="326"/>
    </row>
    <row r="153" spans="2:11" ht="15" customHeight="1">
      <c r="B153" s="305"/>
      <c r="C153" s="330" t="s">
        <v>861</v>
      </c>
      <c r="D153" s="285"/>
      <c r="E153" s="285"/>
      <c r="F153" s="331" t="s">
        <v>853</v>
      </c>
      <c r="G153" s="285"/>
      <c r="H153" s="330" t="s">
        <v>892</v>
      </c>
      <c r="I153" s="330" t="s">
        <v>863</v>
      </c>
      <c r="J153" s="330"/>
      <c r="K153" s="326"/>
    </row>
    <row r="154" spans="2:11" ht="15" customHeight="1">
      <c r="B154" s="305"/>
      <c r="C154" s="330" t="s">
        <v>872</v>
      </c>
      <c r="D154" s="285"/>
      <c r="E154" s="285"/>
      <c r="F154" s="331" t="s">
        <v>859</v>
      </c>
      <c r="G154" s="285"/>
      <c r="H154" s="330" t="s">
        <v>892</v>
      </c>
      <c r="I154" s="330" t="s">
        <v>855</v>
      </c>
      <c r="J154" s="330">
        <v>50</v>
      </c>
      <c r="K154" s="326"/>
    </row>
    <row r="155" spans="2:11" ht="15" customHeight="1">
      <c r="B155" s="305"/>
      <c r="C155" s="330" t="s">
        <v>880</v>
      </c>
      <c r="D155" s="285"/>
      <c r="E155" s="285"/>
      <c r="F155" s="331" t="s">
        <v>859</v>
      </c>
      <c r="G155" s="285"/>
      <c r="H155" s="330" t="s">
        <v>892</v>
      </c>
      <c r="I155" s="330" t="s">
        <v>855</v>
      </c>
      <c r="J155" s="330">
        <v>50</v>
      </c>
      <c r="K155" s="326"/>
    </row>
    <row r="156" spans="2:11" ht="15" customHeight="1">
      <c r="B156" s="305"/>
      <c r="C156" s="330" t="s">
        <v>878</v>
      </c>
      <c r="D156" s="285"/>
      <c r="E156" s="285"/>
      <c r="F156" s="331" t="s">
        <v>859</v>
      </c>
      <c r="G156" s="285"/>
      <c r="H156" s="330" t="s">
        <v>892</v>
      </c>
      <c r="I156" s="330" t="s">
        <v>855</v>
      </c>
      <c r="J156" s="330">
        <v>50</v>
      </c>
      <c r="K156" s="326"/>
    </row>
    <row r="157" spans="2:11" ht="15" customHeight="1">
      <c r="B157" s="305"/>
      <c r="C157" s="330" t="s">
        <v>100</v>
      </c>
      <c r="D157" s="285"/>
      <c r="E157" s="285"/>
      <c r="F157" s="331" t="s">
        <v>853</v>
      </c>
      <c r="G157" s="285"/>
      <c r="H157" s="330" t="s">
        <v>914</v>
      </c>
      <c r="I157" s="330" t="s">
        <v>855</v>
      </c>
      <c r="J157" s="330" t="s">
        <v>915</v>
      </c>
      <c r="K157" s="326"/>
    </row>
    <row r="158" spans="2:11" ht="15" customHeight="1">
      <c r="B158" s="305"/>
      <c r="C158" s="330" t="s">
        <v>916</v>
      </c>
      <c r="D158" s="285"/>
      <c r="E158" s="285"/>
      <c r="F158" s="331" t="s">
        <v>853</v>
      </c>
      <c r="G158" s="285"/>
      <c r="H158" s="330" t="s">
        <v>917</v>
      </c>
      <c r="I158" s="330" t="s">
        <v>887</v>
      </c>
      <c r="J158" s="330"/>
      <c r="K158" s="326"/>
    </row>
    <row r="159" spans="2:11" ht="15" customHeight="1">
      <c r="B159" s="332"/>
      <c r="C159" s="314"/>
      <c r="D159" s="314"/>
      <c r="E159" s="314"/>
      <c r="F159" s="314"/>
      <c r="G159" s="314"/>
      <c r="H159" s="314"/>
      <c r="I159" s="314"/>
      <c r="J159" s="314"/>
      <c r="K159" s="333"/>
    </row>
    <row r="160" spans="2:11" ht="18.75" customHeight="1">
      <c r="B160" s="281"/>
      <c r="C160" s="285"/>
      <c r="D160" s="285"/>
      <c r="E160" s="285"/>
      <c r="F160" s="304"/>
      <c r="G160" s="285"/>
      <c r="H160" s="285"/>
      <c r="I160" s="285"/>
      <c r="J160" s="285"/>
      <c r="K160" s="281"/>
    </row>
    <row r="161" spans="2:11" ht="18.75" customHeight="1">
      <c r="B161" s="291"/>
      <c r="C161" s="291"/>
      <c r="D161" s="291"/>
      <c r="E161" s="291"/>
      <c r="F161" s="291"/>
      <c r="G161" s="291"/>
      <c r="H161" s="291"/>
      <c r="I161" s="291"/>
      <c r="J161" s="291"/>
      <c r="K161" s="291"/>
    </row>
    <row r="162" spans="2:11" ht="7.5" customHeight="1">
      <c r="B162" s="273"/>
      <c r="C162" s="274"/>
      <c r="D162" s="274"/>
      <c r="E162" s="274"/>
      <c r="F162" s="274"/>
      <c r="G162" s="274"/>
      <c r="H162" s="274"/>
      <c r="I162" s="274"/>
      <c r="J162" s="274"/>
      <c r="K162" s="275"/>
    </row>
    <row r="163" spans="2:11" ht="45" customHeight="1">
      <c r="B163" s="276"/>
      <c r="C163" s="399" t="s">
        <v>918</v>
      </c>
      <c r="D163" s="399"/>
      <c r="E163" s="399"/>
      <c r="F163" s="399"/>
      <c r="G163" s="399"/>
      <c r="H163" s="399"/>
      <c r="I163" s="399"/>
      <c r="J163" s="399"/>
      <c r="K163" s="277"/>
    </row>
    <row r="164" spans="2:11" ht="17.25" customHeight="1">
      <c r="B164" s="276"/>
      <c r="C164" s="297" t="s">
        <v>847</v>
      </c>
      <c r="D164" s="297"/>
      <c r="E164" s="297"/>
      <c r="F164" s="297" t="s">
        <v>848</v>
      </c>
      <c r="G164" s="334"/>
      <c r="H164" s="335" t="s">
        <v>113</v>
      </c>
      <c r="I164" s="335" t="s">
        <v>61</v>
      </c>
      <c r="J164" s="297" t="s">
        <v>849</v>
      </c>
      <c r="K164" s="277"/>
    </row>
    <row r="165" spans="2:11" ht="17.25" customHeight="1">
      <c r="B165" s="278"/>
      <c r="C165" s="299" t="s">
        <v>850</v>
      </c>
      <c r="D165" s="299"/>
      <c r="E165" s="299"/>
      <c r="F165" s="300" t="s">
        <v>851</v>
      </c>
      <c r="G165" s="336"/>
      <c r="H165" s="337"/>
      <c r="I165" s="337"/>
      <c r="J165" s="299" t="s">
        <v>852</v>
      </c>
      <c r="K165" s="279"/>
    </row>
    <row r="166" spans="2:11" ht="5.25" customHeight="1">
      <c r="B166" s="305"/>
      <c r="C166" s="302"/>
      <c r="D166" s="302"/>
      <c r="E166" s="302"/>
      <c r="F166" s="302"/>
      <c r="G166" s="303"/>
      <c r="H166" s="302"/>
      <c r="I166" s="302"/>
      <c r="J166" s="302"/>
      <c r="K166" s="326"/>
    </row>
    <row r="167" spans="2:11" ht="15" customHeight="1">
      <c r="B167" s="305"/>
      <c r="C167" s="285" t="s">
        <v>856</v>
      </c>
      <c r="D167" s="285"/>
      <c r="E167" s="285"/>
      <c r="F167" s="304" t="s">
        <v>853</v>
      </c>
      <c r="G167" s="285"/>
      <c r="H167" s="285" t="s">
        <v>892</v>
      </c>
      <c r="I167" s="285" t="s">
        <v>855</v>
      </c>
      <c r="J167" s="285">
        <v>120</v>
      </c>
      <c r="K167" s="326"/>
    </row>
    <row r="168" spans="2:11" ht="15" customHeight="1">
      <c r="B168" s="305"/>
      <c r="C168" s="285" t="s">
        <v>901</v>
      </c>
      <c r="D168" s="285"/>
      <c r="E168" s="285"/>
      <c r="F168" s="304" t="s">
        <v>853</v>
      </c>
      <c r="G168" s="285"/>
      <c r="H168" s="285" t="s">
        <v>902</v>
      </c>
      <c r="I168" s="285" t="s">
        <v>855</v>
      </c>
      <c r="J168" s="285" t="s">
        <v>903</v>
      </c>
      <c r="K168" s="326"/>
    </row>
    <row r="169" spans="2:11" ht="15" customHeight="1">
      <c r="B169" s="305"/>
      <c r="C169" s="285" t="s">
        <v>802</v>
      </c>
      <c r="D169" s="285"/>
      <c r="E169" s="285"/>
      <c r="F169" s="304" t="s">
        <v>853</v>
      </c>
      <c r="G169" s="285"/>
      <c r="H169" s="285" t="s">
        <v>919</v>
      </c>
      <c r="I169" s="285" t="s">
        <v>855</v>
      </c>
      <c r="J169" s="285" t="s">
        <v>903</v>
      </c>
      <c r="K169" s="326"/>
    </row>
    <row r="170" spans="2:11" ht="15" customHeight="1">
      <c r="B170" s="305"/>
      <c r="C170" s="285" t="s">
        <v>858</v>
      </c>
      <c r="D170" s="285"/>
      <c r="E170" s="285"/>
      <c r="F170" s="304" t="s">
        <v>859</v>
      </c>
      <c r="G170" s="285"/>
      <c r="H170" s="285" t="s">
        <v>919</v>
      </c>
      <c r="I170" s="285" t="s">
        <v>855</v>
      </c>
      <c r="J170" s="285">
        <v>50</v>
      </c>
      <c r="K170" s="326"/>
    </row>
    <row r="171" spans="2:11" ht="15" customHeight="1">
      <c r="B171" s="305"/>
      <c r="C171" s="285" t="s">
        <v>861</v>
      </c>
      <c r="D171" s="285"/>
      <c r="E171" s="285"/>
      <c r="F171" s="304" t="s">
        <v>853</v>
      </c>
      <c r="G171" s="285"/>
      <c r="H171" s="285" t="s">
        <v>919</v>
      </c>
      <c r="I171" s="285" t="s">
        <v>863</v>
      </c>
      <c r="J171" s="285"/>
      <c r="K171" s="326"/>
    </row>
    <row r="172" spans="2:11" ht="15" customHeight="1">
      <c r="B172" s="305"/>
      <c r="C172" s="285" t="s">
        <v>872</v>
      </c>
      <c r="D172" s="285"/>
      <c r="E172" s="285"/>
      <c r="F172" s="304" t="s">
        <v>859</v>
      </c>
      <c r="G172" s="285"/>
      <c r="H172" s="285" t="s">
        <v>919</v>
      </c>
      <c r="I172" s="285" t="s">
        <v>855</v>
      </c>
      <c r="J172" s="285">
        <v>50</v>
      </c>
      <c r="K172" s="326"/>
    </row>
    <row r="173" spans="2:11" ht="15" customHeight="1">
      <c r="B173" s="305"/>
      <c r="C173" s="285" t="s">
        <v>880</v>
      </c>
      <c r="D173" s="285"/>
      <c r="E173" s="285"/>
      <c r="F173" s="304" t="s">
        <v>859</v>
      </c>
      <c r="G173" s="285"/>
      <c r="H173" s="285" t="s">
        <v>919</v>
      </c>
      <c r="I173" s="285" t="s">
        <v>855</v>
      </c>
      <c r="J173" s="285">
        <v>50</v>
      </c>
      <c r="K173" s="326"/>
    </row>
    <row r="174" spans="2:11" ht="15" customHeight="1">
      <c r="B174" s="305"/>
      <c r="C174" s="285" t="s">
        <v>878</v>
      </c>
      <c r="D174" s="285"/>
      <c r="E174" s="285"/>
      <c r="F174" s="304" t="s">
        <v>859</v>
      </c>
      <c r="G174" s="285"/>
      <c r="H174" s="285" t="s">
        <v>919</v>
      </c>
      <c r="I174" s="285" t="s">
        <v>855</v>
      </c>
      <c r="J174" s="285">
        <v>50</v>
      </c>
      <c r="K174" s="326"/>
    </row>
    <row r="175" spans="2:11" ht="15" customHeight="1">
      <c r="B175" s="305"/>
      <c r="C175" s="285" t="s">
        <v>112</v>
      </c>
      <c r="D175" s="285"/>
      <c r="E175" s="285"/>
      <c r="F175" s="304" t="s">
        <v>853</v>
      </c>
      <c r="G175" s="285"/>
      <c r="H175" s="285" t="s">
        <v>920</v>
      </c>
      <c r="I175" s="285" t="s">
        <v>921</v>
      </c>
      <c r="J175" s="285"/>
      <c r="K175" s="326"/>
    </row>
    <row r="176" spans="2:11" ht="15" customHeight="1">
      <c r="B176" s="305"/>
      <c r="C176" s="285" t="s">
        <v>61</v>
      </c>
      <c r="D176" s="285"/>
      <c r="E176" s="285"/>
      <c r="F176" s="304" t="s">
        <v>853</v>
      </c>
      <c r="G176" s="285"/>
      <c r="H176" s="285" t="s">
        <v>922</v>
      </c>
      <c r="I176" s="285" t="s">
        <v>923</v>
      </c>
      <c r="J176" s="285">
        <v>1</v>
      </c>
      <c r="K176" s="326"/>
    </row>
    <row r="177" spans="2:11" ht="15" customHeight="1">
      <c r="B177" s="305"/>
      <c r="C177" s="285" t="s">
        <v>57</v>
      </c>
      <c r="D177" s="285"/>
      <c r="E177" s="285"/>
      <c r="F177" s="304" t="s">
        <v>853</v>
      </c>
      <c r="G177" s="285"/>
      <c r="H177" s="285" t="s">
        <v>924</v>
      </c>
      <c r="I177" s="285" t="s">
        <v>855</v>
      </c>
      <c r="J177" s="285">
        <v>20</v>
      </c>
      <c r="K177" s="326"/>
    </row>
    <row r="178" spans="2:11" ht="15" customHeight="1">
      <c r="B178" s="305"/>
      <c r="C178" s="285" t="s">
        <v>113</v>
      </c>
      <c r="D178" s="285"/>
      <c r="E178" s="285"/>
      <c r="F178" s="304" t="s">
        <v>853</v>
      </c>
      <c r="G178" s="285"/>
      <c r="H178" s="285" t="s">
        <v>925</v>
      </c>
      <c r="I178" s="285" t="s">
        <v>855</v>
      </c>
      <c r="J178" s="285">
        <v>255</v>
      </c>
      <c r="K178" s="326"/>
    </row>
    <row r="179" spans="2:11" ht="15" customHeight="1">
      <c r="B179" s="305"/>
      <c r="C179" s="285" t="s">
        <v>114</v>
      </c>
      <c r="D179" s="285"/>
      <c r="E179" s="285"/>
      <c r="F179" s="304" t="s">
        <v>853</v>
      </c>
      <c r="G179" s="285"/>
      <c r="H179" s="285" t="s">
        <v>818</v>
      </c>
      <c r="I179" s="285" t="s">
        <v>855</v>
      </c>
      <c r="J179" s="285">
        <v>10</v>
      </c>
      <c r="K179" s="326"/>
    </row>
    <row r="180" spans="2:11" ht="15" customHeight="1">
      <c r="B180" s="305"/>
      <c r="C180" s="285" t="s">
        <v>115</v>
      </c>
      <c r="D180" s="285"/>
      <c r="E180" s="285"/>
      <c r="F180" s="304" t="s">
        <v>853</v>
      </c>
      <c r="G180" s="285"/>
      <c r="H180" s="285" t="s">
        <v>926</v>
      </c>
      <c r="I180" s="285" t="s">
        <v>887</v>
      </c>
      <c r="J180" s="285"/>
      <c r="K180" s="326"/>
    </row>
    <row r="181" spans="2:11" ht="15" customHeight="1">
      <c r="B181" s="305"/>
      <c r="C181" s="285" t="s">
        <v>927</v>
      </c>
      <c r="D181" s="285"/>
      <c r="E181" s="285"/>
      <c r="F181" s="304" t="s">
        <v>853</v>
      </c>
      <c r="G181" s="285"/>
      <c r="H181" s="285" t="s">
        <v>928</v>
      </c>
      <c r="I181" s="285" t="s">
        <v>887</v>
      </c>
      <c r="J181" s="285"/>
      <c r="K181" s="326"/>
    </row>
    <row r="182" spans="2:11" ht="15" customHeight="1">
      <c r="B182" s="305"/>
      <c r="C182" s="285" t="s">
        <v>916</v>
      </c>
      <c r="D182" s="285"/>
      <c r="E182" s="285"/>
      <c r="F182" s="304" t="s">
        <v>853</v>
      </c>
      <c r="G182" s="285"/>
      <c r="H182" s="285" t="s">
        <v>929</v>
      </c>
      <c r="I182" s="285" t="s">
        <v>887</v>
      </c>
      <c r="J182" s="285"/>
      <c r="K182" s="326"/>
    </row>
    <row r="183" spans="2:11" ht="15" customHeight="1">
      <c r="B183" s="305"/>
      <c r="C183" s="285" t="s">
        <v>117</v>
      </c>
      <c r="D183" s="285"/>
      <c r="E183" s="285"/>
      <c r="F183" s="304" t="s">
        <v>859</v>
      </c>
      <c r="G183" s="285"/>
      <c r="H183" s="285" t="s">
        <v>930</v>
      </c>
      <c r="I183" s="285" t="s">
        <v>855</v>
      </c>
      <c r="J183" s="285">
        <v>50</v>
      </c>
      <c r="K183" s="326"/>
    </row>
    <row r="184" spans="2:11" ht="15" customHeight="1">
      <c r="B184" s="305"/>
      <c r="C184" s="285" t="s">
        <v>931</v>
      </c>
      <c r="D184" s="285"/>
      <c r="E184" s="285"/>
      <c r="F184" s="304" t="s">
        <v>859</v>
      </c>
      <c r="G184" s="285"/>
      <c r="H184" s="285" t="s">
        <v>932</v>
      </c>
      <c r="I184" s="285" t="s">
        <v>933</v>
      </c>
      <c r="J184" s="285"/>
      <c r="K184" s="326"/>
    </row>
    <row r="185" spans="2:11" ht="15" customHeight="1">
      <c r="B185" s="305"/>
      <c r="C185" s="285" t="s">
        <v>934</v>
      </c>
      <c r="D185" s="285"/>
      <c r="E185" s="285"/>
      <c r="F185" s="304" t="s">
        <v>859</v>
      </c>
      <c r="G185" s="285"/>
      <c r="H185" s="285" t="s">
        <v>935</v>
      </c>
      <c r="I185" s="285" t="s">
        <v>933</v>
      </c>
      <c r="J185" s="285"/>
      <c r="K185" s="326"/>
    </row>
    <row r="186" spans="2:11" ht="15" customHeight="1">
      <c r="B186" s="305"/>
      <c r="C186" s="285" t="s">
        <v>936</v>
      </c>
      <c r="D186" s="285"/>
      <c r="E186" s="285"/>
      <c r="F186" s="304" t="s">
        <v>859</v>
      </c>
      <c r="G186" s="285"/>
      <c r="H186" s="285" t="s">
        <v>937</v>
      </c>
      <c r="I186" s="285" t="s">
        <v>933</v>
      </c>
      <c r="J186" s="285"/>
      <c r="K186" s="326"/>
    </row>
    <row r="187" spans="2:11" ht="15" customHeight="1">
      <c r="B187" s="305"/>
      <c r="C187" s="338" t="s">
        <v>938</v>
      </c>
      <c r="D187" s="285"/>
      <c r="E187" s="285"/>
      <c r="F187" s="304" t="s">
        <v>859</v>
      </c>
      <c r="G187" s="285"/>
      <c r="H187" s="285" t="s">
        <v>939</v>
      </c>
      <c r="I187" s="285" t="s">
        <v>940</v>
      </c>
      <c r="J187" s="339" t="s">
        <v>941</v>
      </c>
      <c r="K187" s="326"/>
    </row>
    <row r="188" spans="2:11" ht="15" customHeight="1">
      <c r="B188" s="305"/>
      <c r="C188" s="290" t="s">
        <v>46</v>
      </c>
      <c r="D188" s="285"/>
      <c r="E188" s="285"/>
      <c r="F188" s="304" t="s">
        <v>853</v>
      </c>
      <c r="G188" s="285"/>
      <c r="H188" s="281" t="s">
        <v>942</v>
      </c>
      <c r="I188" s="285" t="s">
        <v>943</v>
      </c>
      <c r="J188" s="285"/>
      <c r="K188" s="326"/>
    </row>
    <row r="189" spans="2:11" ht="15" customHeight="1">
      <c r="B189" s="305"/>
      <c r="C189" s="290" t="s">
        <v>944</v>
      </c>
      <c r="D189" s="285"/>
      <c r="E189" s="285"/>
      <c r="F189" s="304" t="s">
        <v>853</v>
      </c>
      <c r="G189" s="285"/>
      <c r="H189" s="285" t="s">
        <v>945</v>
      </c>
      <c r="I189" s="285" t="s">
        <v>887</v>
      </c>
      <c r="J189" s="285"/>
      <c r="K189" s="326"/>
    </row>
    <row r="190" spans="2:11" ht="15" customHeight="1">
      <c r="B190" s="305"/>
      <c r="C190" s="290" t="s">
        <v>946</v>
      </c>
      <c r="D190" s="285"/>
      <c r="E190" s="285"/>
      <c r="F190" s="304" t="s">
        <v>853</v>
      </c>
      <c r="G190" s="285"/>
      <c r="H190" s="285" t="s">
        <v>947</v>
      </c>
      <c r="I190" s="285" t="s">
        <v>887</v>
      </c>
      <c r="J190" s="285"/>
      <c r="K190" s="326"/>
    </row>
    <row r="191" spans="2:11" ht="15" customHeight="1">
      <c r="B191" s="305"/>
      <c r="C191" s="290" t="s">
        <v>948</v>
      </c>
      <c r="D191" s="285"/>
      <c r="E191" s="285"/>
      <c r="F191" s="304" t="s">
        <v>859</v>
      </c>
      <c r="G191" s="285"/>
      <c r="H191" s="285" t="s">
        <v>949</v>
      </c>
      <c r="I191" s="285" t="s">
        <v>887</v>
      </c>
      <c r="J191" s="285"/>
      <c r="K191" s="326"/>
    </row>
    <row r="192" spans="2:11" ht="15" customHeight="1">
      <c r="B192" s="332"/>
      <c r="C192" s="340"/>
      <c r="D192" s="314"/>
      <c r="E192" s="314"/>
      <c r="F192" s="314"/>
      <c r="G192" s="314"/>
      <c r="H192" s="314"/>
      <c r="I192" s="314"/>
      <c r="J192" s="314"/>
      <c r="K192" s="333"/>
    </row>
    <row r="193" spans="2:11" ht="18.75" customHeight="1">
      <c r="B193" s="281"/>
      <c r="C193" s="285"/>
      <c r="D193" s="285"/>
      <c r="E193" s="285"/>
      <c r="F193" s="304"/>
      <c r="G193" s="285"/>
      <c r="H193" s="285"/>
      <c r="I193" s="285"/>
      <c r="J193" s="285"/>
      <c r="K193" s="281"/>
    </row>
    <row r="194" spans="2:11" ht="18.75" customHeight="1">
      <c r="B194" s="281"/>
      <c r="C194" s="285"/>
      <c r="D194" s="285"/>
      <c r="E194" s="285"/>
      <c r="F194" s="304"/>
      <c r="G194" s="285"/>
      <c r="H194" s="285"/>
      <c r="I194" s="285"/>
      <c r="J194" s="285"/>
      <c r="K194" s="281"/>
    </row>
    <row r="195" spans="2:11" ht="18.75" customHeight="1">
      <c r="B195" s="291"/>
      <c r="C195" s="291"/>
      <c r="D195" s="291"/>
      <c r="E195" s="291"/>
      <c r="F195" s="291"/>
      <c r="G195" s="291"/>
      <c r="H195" s="291"/>
      <c r="I195" s="291"/>
      <c r="J195" s="291"/>
      <c r="K195" s="291"/>
    </row>
    <row r="196" spans="2:11">
      <c r="B196" s="273"/>
      <c r="C196" s="274"/>
      <c r="D196" s="274"/>
      <c r="E196" s="274"/>
      <c r="F196" s="274"/>
      <c r="G196" s="274"/>
      <c r="H196" s="274"/>
      <c r="I196" s="274"/>
      <c r="J196" s="274"/>
      <c r="K196" s="275"/>
    </row>
    <row r="197" spans="2:11" ht="21">
      <c r="B197" s="276"/>
      <c r="C197" s="399" t="s">
        <v>950</v>
      </c>
      <c r="D197" s="399"/>
      <c r="E197" s="399"/>
      <c r="F197" s="399"/>
      <c r="G197" s="399"/>
      <c r="H197" s="399"/>
      <c r="I197" s="399"/>
      <c r="J197" s="399"/>
      <c r="K197" s="277"/>
    </row>
    <row r="198" spans="2:11" ht="25.5" customHeight="1">
      <c r="B198" s="276"/>
      <c r="C198" s="341" t="s">
        <v>951</v>
      </c>
      <c r="D198" s="341"/>
      <c r="E198" s="341"/>
      <c r="F198" s="341" t="s">
        <v>952</v>
      </c>
      <c r="G198" s="342"/>
      <c r="H198" s="398" t="s">
        <v>953</v>
      </c>
      <c r="I198" s="398"/>
      <c r="J198" s="398"/>
      <c r="K198" s="277"/>
    </row>
    <row r="199" spans="2:11" ht="5.25" customHeight="1">
      <c r="B199" s="305"/>
      <c r="C199" s="302"/>
      <c r="D199" s="302"/>
      <c r="E199" s="302"/>
      <c r="F199" s="302"/>
      <c r="G199" s="285"/>
      <c r="H199" s="302"/>
      <c r="I199" s="302"/>
      <c r="J199" s="302"/>
      <c r="K199" s="326"/>
    </row>
    <row r="200" spans="2:11" ht="15" customHeight="1">
      <c r="B200" s="305"/>
      <c r="C200" s="285" t="s">
        <v>943</v>
      </c>
      <c r="D200" s="285"/>
      <c r="E200" s="285"/>
      <c r="F200" s="304" t="s">
        <v>47</v>
      </c>
      <c r="G200" s="285"/>
      <c r="H200" s="396" t="s">
        <v>954</v>
      </c>
      <c r="I200" s="396"/>
      <c r="J200" s="396"/>
      <c r="K200" s="326"/>
    </row>
    <row r="201" spans="2:11" ht="15" customHeight="1">
      <c r="B201" s="305"/>
      <c r="C201" s="311"/>
      <c r="D201" s="285"/>
      <c r="E201" s="285"/>
      <c r="F201" s="304" t="s">
        <v>48</v>
      </c>
      <c r="G201" s="285"/>
      <c r="H201" s="396" t="s">
        <v>955</v>
      </c>
      <c r="I201" s="396"/>
      <c r="J201" s="396"/>
      <c r="K201" s="326"/>
    </row>
    <row r="202" spans="2:11" ht="15" customHeight="1">
      <c r="B202" s="305"/>
      <c r="C202" s="311"/>
      <c r="D202" s="285"/>
      <c r="E202" s="285"/>
      <c r="F202" s="304" t="s">
        <v>51</v>
      </c>
      <c r="G202" s="285"/>
      <c r="H202" s="396" t="s">
        <v>956</v>
      </c>
      <c r="I202" s="396"/>
      <c r="J202" s="396"/>
      <c r="K202" s="326"/>
    </row>
    <row r="203" spans="2:11" ht="15" customHeight="1">
      <c r="B203" s="305"/>
      <c r="C203" s="285"/>
      <c r="D203" s="285"/>
      <c r="E203" s="285"/>
      <c r="F203" s="304" t="s">
        <v>49</v>
      </c>
      <c r="G203" s="285"/>
      <c r="H203" s="396" t="s">
        <v>957</v>
      </c>
      <c r="I203" s="396"/>
      <c r="J203" s="396"/>
      <c r="K203" s="326"/>
    </row>
    <row r="204" spans="2:11" ht="15" customHeight="1">
      <c r="B204" s="305"/>
      <c r="C204" s="285"/>
      <c r="D204" s="285"/>
      <c r="E204" s="285"/>
      <c r="F204" s="304" t="s">
        <v>50</v>
      </c>
      <c r="G204" s="285"/>
      <c r="H204" s="396" t="s">
        <v>958</v>
      </c>
      <c r="I204" s="396"/>
      <c r="J204" s="396"/>
      <c r="K204" s="326"/>
    </row>
    <row r="205" spans="2:11" ht="15" customHeight="1">
      <c r="B205" s="305"/>
      <c r="C205" s="285"/>
      <c r="D205" s="285"/>
      <c r="E205" s="285"/>
      <c r="F205" s="304"/>
      <c r="G205" s="285"/>
      <c r="H205" s="285"/>
      <c r="I205" s="285"/>
      <c r="J205" s="285"/>
      <c r="K205" s="326"/>
    </row>
    <row r="206" spans="2:11" ht="15" customHeight="1">
      <c r="B206" s="305"/>
      <c r="C206" s="285" t="s">
        <v>899</v>
      </c>
      <c r="D206" s="285"/>
      <c r="E206" s="285"/>
      <c r="F206" s="304" t="s">
        <v>83</v>
      </c>
      <c r="G206" s="285"/>
      <c r="H206" s="396" t="s">
        <v>959</v>
      </c>
      <c r="I206" s="396"/>
      <c r="J206" s="396"/>
      <c r="K206" s="326"/>
    </row>
    <row r="207" spans="2:11" ht="15" customHeight="1">
      <c r="B207" s="305"/>
      <c r="C207" s="311"/>
      <c r="D207" s="285"/>
      <c r="E207" s="285"/>
      <c r="F207" s="304" t="s">
        <v>796</v>
      </c>
      <c r="G207" s="285"/>
      <c r="H207" s="396" t="s">
        <v>797</v>
      </c>
      <c r="I207" s="396"/>
      <c r="J207" s="396"/>
      <c r="K207" s="326"/>
    </row>
    <row r="208" spans="2:11" ht="15" customHeight="1">
      <c r="B208" s="305"/>
      <c r="C208" s="285"/>
      <c r="D208" s="285"/>
      <c r="E208" s="285"/>
      <c r="F208" s="304" t="s">
        <v>794</v>
      </c>
      <c r="G208" s="285"/>
      <c r="H208" s="396" t="s">
        <v>960</v>
      </c>
      <c r="I208" s="396"/>
      <c r="J208" s="396"/>
      <c r="K208" s="326"/>
    </row>
    <row r="209" spans="2:11" ht="15" customHeight="1">
      <c r="B209" s="343"/>
      <c r="C209" s="311"/>
      <c r="D209" s="311"/>
      <c r="E209" s="311"/>
      <c r="F209" s="304" t="s">
        <v>798</v>
      </c>
      <c r="G209" s="290"/>
      <c r="H209" s="397" t="s">
        <v>799</v>
      </c>
      <c r="I209" s="397"/>
      <c r="J209" s="397"/>
      <c r="K209" s="344"/>
    </row>
    <row r="210" spans="2:11" ht="15" customHeight="1">
      <c r="B210" s="343"/>
      <c r="C210" s="311"/>
      <c r="D210" s="311"/>
      <c r="E210" s="311"/>
      <c r="F210" s="304" t="s">
        <v>800</v>
      </c>
      <c r="G210" s="290"/>
      <c r="H210" s="397" t="s">
        <v>961</v>
      </c>
      <c r="I210" s="397"/>
      <c r="J210" s="397"/>
      <c r="K210" s="344"/>
    </row>
    <row r="211" spans="2:11" ht="15" customHeight="1">
      <c r="B211" s="343"/>
      <c r="C211" s="311"/>
      <c r="D211" s="311"/>
      <c r="E211" s="311"/>
      <c r="F211" s="345"/>
      <c r="G211" s="290"/>
      <c r="H211" s="346"/>
      <c r="I211" s="346"/>
      <c r="J211" s="346"/>
      <c r="K211" s="344"/>
    </row>
    <row r="212" spans="2:11" ht="15" customHeight="1">
      <c r="B212" s="343"/>
      <c r="C212" s="285" t="s">
        <v>923</v>
      </c>
      <c r="D212" s="311"/>
      <c r="E212" s="311"/>
      <c r="F212" s="304">
        <v>1</v>
      </c>
      <c r="G212" s="290"/>
      <c r="H212" s="397" t="s">
        <v>962</v>
      </c>
      <c r="I212" s="397"/>
      <c r="J212" s="397"/>
      <c r="K212" s="344"/>
    </row>
    <row r="213" spans="2:11" ht="15" customHeight="1">
      <c r="B213" s="343"/>
      <c r="C213" s="311"/>
      <c r="D213" s="311"/>
      <c r="E213" s="311"/>
      <c r="F213" s="304">
        <v>2</v>
      </c>
      <c r="G213" s="290"/>
      <c r="H213" s="397" t="s">
        <v>963</v>
      </c>
      <c r="I213" s="397"/>
      <c r="J213" s="397"/>
      <c r="K213" s="344"/>
    </row>
    <row r="214" spans="2:11" ht="15" customHeight="1">
      <c r="B214" s="343"/>
      <c r="C214" s="311"/>
      <c r="D214" s="311"/>
      <c r="E214" s="311"/>
      <c r="F214" s="304">
        <v>3</v>
      </c>
      <c r="G214" s="290"/>
      <c r="H214" s="397" t="s">
        <v>964</v>
      </c>
      <c r="I214" s="397"/>
      <c r="J214" s="397"/>
      <c r="K214" s="344"/>
    </row>
    <row r="215" spans="2:11" ht="15" customHeight="1">
      <c r="B215" s="343"/>
      <c r="C215" s="311"/>
      <c r="D215" s="311"/>
      <c r="E215" s="311"/>
      <c r="F215" s="304">
        <v>4</v>
      </c>
      <c r="G215" s="290"/>
      <c r="H215" s="397" t="s">
        <v>965</v>
      </c>
      <c r="I215" s="397"/>
      <c r="J215" s="397"/>
      <c r="K215" s="344"/>
    </row>
    <row r="216" spans="2:11" ht="12.75" customHeight="1">
      <c r="B216" s="347"/>
      <c r="C216" s="348"/>
      <c r="D216" s="348"/>
      <c r="E216" s="348"/>
      <c r="F216" s="348"/>
      <c r="G216" s="348"/>
      <c r="H216" s="348"/>
      <c r="I216" s="348"/>
      <c r="J216" s="348"/>
      <c r="K216" s="349"/>
    </row>
  </sheetData>
  <sheetProtection algorithmName="SHA-512" hashValue="VuaCn5P7B/jMQ8TTL/cSBZYdDUdY89++qTCpCXpRw4FUm15nsU/lz5XUlAdYBgy7VGczS3i/q9VdcNiuJ28/Cg==" saltValue="AKPWC3Qly/kiOiJZp6Iceg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01 - Způsobilé vedlejš...</vt:lpstr>
      <vt:lpstr>SO 02 - Způsobilé hlavní ...</vt:lpstr>
      <vt:lpstr>SO 03 - Nezpůsobilé náklady</vt:lpstr>
      <vt:lpstr>Pokyny pro vyplnění</vt:lpstr>
      <vt:lpstr>'Rekapitulace stavby'!Názvy_tisku</vt:lpstr>
      <vt:lpstr>'SO 01 - Způsobilé vedlejš...'!Názvy_tisku</vt:lpstr>
      <vt:lpstr>'SO 02 - Způsobilé hlavní ...'!Názvy_tisku</vt:lpstr>
      <vt:lpstr>'SO 03 - Nezpůsobilé náklady'!Názvy_tisku</vt:lpstr>
      <vt:lpstr>'Pokyny pro vyplnění'!Oblast_tisku</vt:lpstr>
      <vt:lpstr>'Rekapitulace stavby'!Oblast_tisku</vt:lpstr>
      <vt:lpstr>'SO 01 - Způsobilé vedlejš...'!Oblast_tisku</vt:lpstr>
      <vt:lpstr>'SO 02 - Způsobilé hlavní ...'!Oblast_tisku</vt:lpstr>
      <vt:lpstr>'SO 03 - Nezpůsobilé náklady'!Oblast_tisku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DESKTOP-B1BTQB1\Fimek</dc:creator>
  <cp:lastModifiedBy>Fimek</cp:lastModifiedBy>
  <dcterms:created xsi:type="dcterms:W3CDTF">2017-03-22T07:49:27Z</dcterms:created>
  <dcterms:modified xsi:type="dcterms:W3CDTF">2017-03-22T07:49:33Z</dcterms:modified>
</cp:coreProperties>
</file>